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439" activeTab="0"/>
  </bookViews>
  <sheets>
    <sheet name="Riepilogo dettagliato domande" sheetId="1" r:id="rId1"/>
    <sheet name="SIMULAZIONI" sheetId="2" r:id="rId2"/>
  </sheets>
  <definedNames>
    <definedName name="_xlfn.ANCHORARRAY" hidden="1">#NAME?</definedName>
    <definedName name="_xlfn.XOR" hidden="1">#NAME?</definedName>
  </definedNames>
  <calcPr fullCalcOnLoad="1"/>
</workbook>
</file>

<file path=xl/sharedStrings.xml><?xml version="1.0" encoding="utf-8"?>
<sst xmlns="http://schemas.openxmlformats.org/spreadsheetml/2006/main" count="256" uniqueCount="92">
  <si>
    <t>Richiedente contributo</t>
  </si>
  <si>
    <t>BENI IMMOBILI</t>
  </si>
  <si>
    <t>Prot. n.</t>
  </si>
  <si>
    <t>NOTE</t>
  </si>
  <si>
    <t xml:space="preserve">Ditta </t>
  </si>
  <si>
    <t>IMMOBILI, SEDE O OGGETTO DI ATTIVITA' ECONOMICA E PRODUTTIVA, E BENI MOBILI STRUMENTALI ALL'ESERCIZIO DELL'ATTIVITA'</t>
  </si>
  <si>
    <t>Premi assicurativi versati nel quinquiennio antecedente l'evento calamitoso</t>
  </si>
  <si>
    <t>PRESTAZIONI TECNICHE</t>
  </si>
  <si>
    <t>Data protocollo</t>
  </si>
  <si>
    <t>Tipologia di contributo richiesto
(2)</t>
  </si>
  <si>
    <t>a</t>
  </si>
  <si>
    <t>b</t>
  </si>
  <si>
    <t>Domanda di contributo per il ripristino dell'immobile danneggiato, sede o oggetto dell'attività economica e produttiva</t>
  </si>
  <si>
    <t xml:space="preserve">Domanda di contributo per l'immobile, sede o oggetto dell'attività economica e produttiva, distrutto o inagibile e sgomberato, da ricostruire o delocalizzare. </t>
  </si>
  <si>
    <r>
      <t xml:space="preserve">(2) </t>
    </r>
    <r>
      <rPr>
        <sz val="10"/>
        <rFont val="Arial"/>
        <family val="2"/>
      </rPr>
      <t>Inserire la lettera corrispondente al caso che ricorre. Tale dato è richiesto solo come elemento conoscitivo.</t>
    </r>
  </si>
  <si>
    <t>N. OCDPC Evento calamitoso
(1)</t>
  </si>
  <si>
    <t>Domanda di contributo</t>
  </si>
  <si>
    <t>Data</t>
  </si>
  <si>
    <t>SUBTOTALI O.C.D.P.C. 600/2019</t>
  </si>
  <si>
    <t>SUBTOTALI O.C.D.P.C. 605/2019</t>
  </si>
  <si>
    <t>IMPIANTI MOBILI</t>
  </si>
  <si>
    <t>MOBILI REGISTRATI</t>
  </si>
  <si>
    <t>Codice Fiscale / 
PARTITA IVA</t>
  </si>
  <si>
    <r>
      <t>Importo ammesso a contributo
(</t>
    </r>
    <r>
      <rPr>
        <b/>
        <i/>
        <sz val="10"/>
        <rFont val="Arial"/>
        <family val="2"/>
      </rPr>
      <t>Calcolo automatico)</t>
    </r>
  </si>
  <si>
    <t>TOTALI GENERALI</t>
  </si>
  <si>
    <t>Importo ammesso a contributo al netto di IVA
(nel caso di IVA detraibile)</t>
  </si>
  <si>
    <t>Importo ammesso a contributo al lordo di IVA
(nel caso di IVA non detraibile)</t>
  </si>
  <si>
    <t>Importo danni al netto di IVA
(nel caso di IVA detraibile)</t>
  </si>
  <si>
    <t>Importo danni al lordo di IVA
(nel caso di IVA non detraibile)</t>
  </si>
  <si>
    <r>
      <t xml:space="preserve">Importo prestazioni tecniche ammesso a contributo
</t>
    </r>
    <r>
      <rPr>
        <b/>
        <i/>
        <sz val="9"/>
        <rFont val="Arial"/>
        <family val="2"/>
      </rPr>
      <t>(Calcolo automatico)</t>
    </r>
    <r>
      <rPr>
        <b/>
        <sz val="9"/>
        <rFont val="Arial"/>
        <family val="2"/>
      </rPr>
      <t xml:space="preserve">  </t>
    </r>
  </si>
  <si>
    <r>
      <t xml:space="preserve">Contributo nel limite della % applicabile sull'importo ammesso
</t>
    </r>
    <r>
      <rPr>
        <b/>
        <sz val="9"/>
        <rFont val="Arial"/>
        <family val="2"/>
      </rPr>
      <t xml:space="preserve">(50% - </t>
    </r>
    <r>
      <rPr>
        <b/>
        <i/>
        <sz val="9"/>
        <rFont val="Arial"/>
        <family val="2"/>
      </rPr>
      <t>Calcolo automatico)</t>
    </r>
    <r>
      <rPr>
        <b/>
        <i/>
        <sz val="10"/>
        <rFont val="Arial"/>
        <family val="2"/>
      </rPr>
      <t xml:space="preserve"> </t>
    </r>
  </si>
  <si>
    <r>
      <t xml:space="preserve"> Somma indennizzi / altri contributi
</t>
    </r>
    <r>
      <rPr>
        <b/>
        <i/>
        <sz val="9"/>
        <rFont val="Arial"/>
        <family val="2"/>
      </rPr>
      <t>(Calcolo automatico)</t>
    </r>
  </si>
  <si>
    <r>
      <t xml:space="preserve">Importo ammesso a contributo
</t>
    </r>
    <r>
      <rPr>
        <b/>
        <sz val="9"/>
        <rFont val="Arial"/>
        <family val="2"/>
      </rPr>
      <t>(Calcolo automatico)</t>
    </r>
  </si>
  <si>
    <r>
      <t xml:space="preserve">Contributo nel limite della % applicabile sull'importo ammesso
</t>
    </r>
    <r>
      <rPr>
        <b/>
        <sz val="9"/>
        <rFont val="Arial"/>
        <family val="2"/>
      </rPr>
      <t xml:space="preserve">(80% - </t>
    </r>
    <r>
      <rPr>
        <b/>
        <i/>
        <sz val="9"/>
        <rFont val="Arial"/>
        <family val="2"/>
      </rPr>
      <t xml:space="preserve">Calcolo automatico) </t>
    </r>
  </si>
  <si>
    <t>BENI MOBILI E MOBILI REGISTRATI</t>
  </si>
  <si>
    <t>Tipologia di evento
(3)</t>
  </si>
  <si>
    <t>REGIME FISCALE
(IVA detraibile)
(SI/NO)
(5)</t>
  </si>
  <si>
    <t xml:space="preserve">Indennizzi  assicurativi
(8) </t>
  </si>
  <si>
    <t xml:space="preserve">Altri contributi
(9)       </t>
  </si>
  <si>
    <t>c</t>
  </si>
  <si>
    <t>d</t>
  </si>
  <si>
    <t>Frana</t>
  </si>
  <si>
    <t>Inondazione</t>
  </si>
  <si>
    <t>Grandinata</t>
  </si>
  <si>
    <t>Vento di burrasca</t>
  </si>
  <si>
    <r>
      <t>(8)</t>
    </r>
    <r>
      <rPr>
        <sz val="10"/>
        <rFont val="Arial"/>
        <family val="2"/>
      </rPr>
      <t xml:space="preserve"> Inserire, in caso di copertura assicurativa, l'importo complessivo degli indennizzi assicurativi percepiti e/o da percepire.</t>
    </r>
  </si>
  <si>
    <t>NO</t>
  </si>
  <si>
    <t>SI</t>
  </si>
  <si>
    <t>EVENTI CALAMITOSI MAGGIO 2019 - 22 GIUGNO 2019 - NOVEMBRE 2019</t>
  </si>
  <si>
    <t>600/2019</t>
  </si>
  <si>
    <t>605/2019</t>
  </si>
  <si>
    <t>622/2019 - 674/2020</t>
  </si>
  <si>
    <r>
      <t xml:space="preserve">(5) </t>
    </r>
    <r>
      <rPr>
        <sz val="10"/>
        <rFont val="Arial"/>
        <family val="2"/>
      </rPr>
      <t xml:space="preserve">A seconda che l'IVA sia indicata come detraibile o meno (SI o NO), i successivi calcoli automatici (sia per gli immobili che per i beni mobili) terranno conto di tale indicazione. In caso di detraibilità dell'IVA, ove il Comune inserisse comunque nella colonna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l'importo dell'IVA, questo non verrà considerato.</t>
    </r>
  </si>
  <si>
    <r>
      <t xml:space="preserve">(7) </t>
    </r>
    <r>
      <rPr>
        <sz val="10"/>
        <rFont val="Arial"/>
        <family val="2"/>
      </rPr>
      <t>Inserire l'importo richiesto per le prestazioni tecniche, indicando nelle rispettive colonne, l'imponibile, cassa previdenziale ed IVA se non detraibile. Le prestazioni tecniche sono ammissibili a contributo, nel limite del 10% dell’importo dei lavori al netto dell'IVA ammessi a contributo, unicamente qualora le prestazioni tecniche siano necessarie in base alla normativa vigente in materia di edilizia.</t>
    </r>
    <r>
      <rPr>
        <b/>
        <sz val="10"/>
        <rFont val="Arial"/>
        <family val="2"/>
      </rPr>
      <t xml:space="preserve"> Pertanto se sono state indicate in perizia spese tecniche non dovute, in queste colonne il valore da riportare è 0. Qualora l'importo superi il predetto limite del 10%, l'importo sarà automaticamente calcolato ed abbattuto al 10%.</t>
    </r>
  </si>
  <si>
    <t>Ditta ____</t>
  </si>
  <si>
    <t>Ditta _______</t>
  </si>
  <si>
    <t>Sociietà_______ snc</t>
  </si>
  <si>
    <t>Società ______srl</t>
  </si>
  <si>
    <r>
      <t xml:space="preserve">(3) </t>
    </r>
    <r>
      <rPr>
        <sz val="10"/>
        <rFont val="Arial"/>
        <family val="2"/>
      </rPr>
      <t>Inserire la lettera corrispondente alla tipologia di evento che ricorre:</t>
    </r>
    <r>
      <rPr>
        <b/>
        <sz val="10"/>
        <rFont val="Arial"/>
        <family val="2"/>
      </rPr>
      <t xml:space="preserve">  Tale dato è necessario per stabilire se si applica il massimale di 450.000 euro di cui all'art. 3 della direttiva approvata con decreto commissariale 5/2020  per frane e inondazioni o il massimale di 200.000 euro o di 100.00 euro di cui al decreto commissariale 83/2020 per grandinata e vento di burrasca</t>
    </r>
  </si>
  <si>
    <r>
      <t xml:space="preserve">Importo ammesso a contributo al netto di IVA
(6)
</t>
    </r>
    <r>
      <rPr>
        <b/>
        <sz val="12"/>
        <color indexed="10"/>
        <rFont val="Arial"/>
        <family val="2"/>
      </rPr>
      <t>- A -</t>
    </r>
  </si>
  <si>
    <r>
      <t xml:space="preserve">IVA sull'importo ammesso a contributo
</t>
    </r>
    <r>
      <rPr>
        <b/>
        <sz val="12"/>
        <color indexed="10"/>
        <rFont val="Arial"/>
        <family val="2"/>
      </rPr>
      <t>- B -</t>
    </r>
    <r>
      <rPr>
        <b/>
        <sz val="10"/>
        <rFont val="Arial"/>
        <family val="2"/>
      </rPr>
      <t xml:space="preserve">
</t>
    </r>
  </si>
  <si>
    <r>
      <t xml:space="preserve">Importo al netto di cassa previdenziale ed IVA
(7)
</t>
    </r>
    <r>
      <rPr>
        <b/>
        <sz val="12"/>
        <color indexed="10"/>
        <rFont val="Arial"/>
        <family val="2"/>
      </rPr>
      <t>- C -</t>
    </r>
  </si>
  <si>
    <r>
      <t xml:space="preserve">Importo cassa previdenziale
(7)
</t>
    </r>
    <r>
      <rPr>
        <b/>
        <sz val="12"/>
        <color indexed="10"/>
        <rFont val="Arial"/>
        <family val="2"/>
      </rPr>
      <t>- D -</t>
    </r>
  </si>
  <si>
    <r>
      <t xml:space="preserve">Importo IVA
(7)
</t>
    </r>
    <r>
      <rPr>
        <b/>
        <sz val="12"/>
        <color indexed="10"/>
        <rFont val="Arial"/>
        <family val="2"/>
      </rPr>
      <t>- E -</t>
    </r>
  </si>
  <si>
    <r>
      <t xml:space="preserve">Contributo  concedibile
</t>
    </r>
    <r>
      <rPr>
        <b/>
        <i/>
        <sz val="9"/>
        <rFont val="Arial"/>
        <family val="2"/>
      </rPr>
      <t>(Calcolo automatico)</t>
    </r>
    <r>
      <rPr>
        <b/>
        <sz val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- F -</t>
    </r>
  </si>
  <si>
    <r>
      <t xml:space="preserve">Contributo  concedibile
</t>
    </r>
    <r>
      <rPr>
        <b/>
        <i/>
        <sz val="9"/>
        <rFont val="Arial"/>
        <family val="2"/>
      </rPr>
      <t>(Calcolo automatico)</t>
    </r>
    <r>
      <rPr>
        <b/>
        <sz val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- G -</t>
    </r>
  </si>
  <si>
    <t>e</t>
  </si>
  <si>
    <t>f</t>
  </si>
  <si>
    <t>RIEPILOGO
(Calcolo automatico)</t>
  </si>
  <si>
    <t xml:space="preserve">MACCHINARI / ATTREZZATURE / SCORTE
</t>
  </si>
  <si>
    <r>
      <t xml:space="preserve">(9) </t>
    </r>
    <r>
      <rPr>
        <sz val="10"/>
        <rFont val="Arial"/>
        <family val="2"/>
      </rPr>
      <t>Inserire l'importo complessivo di eventuali contributi (diversi dal contributo di cui alla direttiva commissariale), percepiti e/o da percepire.</t>
    </r>
  </si>
  <si>
    <t>Premi assicurativi versati nel quinquiennio antecedente l'evento calamitoso  (10)</t>
  </si>
  <si>
    <t>TOTALE CONTRIBUTO
(F+G)
(Calcolo automatico - Massimale € 450.000,00)
(11)</t>
  </si>
  <si>
    <t>TOTALE CONTRIBUTO
(F+G)
(Calcolo automatico - Massimale € 200.000,00)
(11)</t>
  </si>
  <si>
    <t>TOTALE CONTRIBUTO
(F+G)
(Calcolo automatico - Massimale € 100.000,00)
(11)</t>
  </si>
  <si>
    <t>ELENCO RIEPILOGATIVO DELLE DOMANDE DI CONTRIBUTO AMMISSIBILI</t>
  </si>
  <si>
    <t>COMUNE DI ________________________________________________________ ( ____________)           oppure         UNIONE DI COMUNI __________________________________________________________________________________ (_____) PER IL/I COMUNE/I DI _____________________________________________________________________________________</t>
  </si>
  <si>
    <r>
      <t>(6) In caso di ripristino dei danni:</t>
    </r>
    <r>
      <rPr>
        <sz val="10"/>
        <rFont val="Arial"/>
        <family val="2"/>
      </rPr>
      <t xml:space="preserve"> inserire il minor valore tra l'importo indicato nella perizia asseverata  e l'importo della spesa se già sostenuta.</t>
    </r>
    <r>
      <rPr>
        <b/>
        <sz val="10"/>
        <rFont val="Arial"/>
        <family val="2"/>
      </rPr>
      <t xml:space="preserve"> In caso di ricostruzione o delocalizzazione:  </t>
    </r>
    <r>
      <rPr>
        <sz val="10"/>
        <rFont val="Arial"/>
        <family val="2"/>
      </rPr>
      <t xml:space="preserve">compilare solo la  presente colonna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, inserendo il valore che l'immobile aveva  prima dell'evento calamitoso,  calcolato ai sensi dell'art. 3, comma. 2, lett. a), della direttiva commissariale,  se la spesa  per il nuovo immobile non è ancora stata sostenuta. Se la spesa è già stata sostenuta: in caso di delocalizzazione con acquisto di altra unità immobiliare, compilare solo la presente colonna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, indicando il prezzo di acquisto del nuovo immobile  se inferiore al valore  che l'immobile  aveva prima dell'evento calamitoso; in caso di ricostruzione in sito o costruzione in altro sito,  oltre alla presente colonna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, compilare anche  le colonne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ed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 se l'importo complessivo della spesa (per IVA lavori se non detraibile, per prestazioni tecniche, Cassa di previdenza ed IVA se non detraibile) è inferiore al valore che l'immobile aveva prima dell'evento calamitoso  (Art. 3, comma 2, lett. a),  della direttiva commissariale)</t>
    </r>
  </si>
  <si>
    <t xml:space="preserve">(10) Si rammenta che i premi assicurativi contro il rischio di danni da eventi naturali, versati nel quinquennio precedente all'evento calamitoso, possono essere riconosciuti solo se sommando il contributo per i danni  di cui alla direttiva commissariale, l'indennizzo assicurativo ed un'eventuale altro contributo, non si raggiunga il 100% dei danni ammissibili; in tal caso i premi assicurativi sono  riconosciuti nei limiti del margine residuo.. Ove non residui alcun margine, i premi assicurativi non sono riconosciuti. Sono esclusi i premi assicurativi versati per la polizza RC beni mobili registrati, essendo la stessa obbligatoria (art. 8, comma 1, della direttiva commissariale) </t>
  </si>
  <si>
    <r>
      <rPr>
        <b/>
        <sz val="10"/>
        <rFont val="Arial"/>
        <family val="2"/>
      </rPr>
      <t xml:space="preserve">(11)  </t>
    </r>
    <r>
      <rPr>
        <sz val="10"/>
        <rFont val="Arial"/>
        <family val="2"/>
      </rPr>
      <t xml:space="preserve"> Massimali  in base alla tipologia di evento indicato ed alla tipologia di impresa indicata.</t>
    </r>
  </si>
  <si>
    <t>Impresa di trasporto merci su strada
SI/NO
(4)</t>
  </si>
  <si>
    <r>
      <t xml:space="preserve">ATTENZIONE!!!! </t>
    </r>
    <r>
      <rPr>
        <b/>
        <sz val="9"/>
        <rFont val="Arial"/>
        <family val="2"/>
      </rPr>
      <t xml:space="preserve">Le celle con il riferimento </t>
    </r>
    <r>
      <rPr>
        <b/>
        <i/>
        <sz val="9"/>
        <rFont val="Arial"/>
        <family val="2"/>
      </rPr>
      <t xml:space="preserve">"Calcolo automatico" in grigio </t>
    </r>
    <r>
      <rPr>
        <b/>
        <sz val="9"/>
        <rFont val="Arial"/>
        <family val="2"/>
      </rPr>
      <t xml:space="preserve">contengono formule matematiche e/o automatismi di riempimento automatico. PERTANTO, NON SOVRASCRIVERE E/O MODIFICARE QUESTE CELLE!  Nel caso in cui si debbano aggiungere delle righe in base al numero di domande pervenute, le formule dovranno essere trascinate o copiate ed incollate nelle relative celle. Pertanto, sarà sufficiente inserire nelle celle “bianche” e vuote di interesse gli importi ammessi a contributo per le singole voci riportate (es: lavori, spese tecniche, indennizzi assicurativi…), e il foglio determinerà automaticamente l’importo del contributo  secondo i parametri ed i limiti previsti dalla direttiva, approvata con decreto commissariale  n. 5/20020, e dal decreto  commissariale n. 83/2020. Per agevolare la compilazione,  è stato inserito il presente foglio denominato "Simulazioni” precompilato con dati ed importi (di pura fantasia) per dimostrare  i calcoli che, conseguentemente, sono eseguiti. </t>
    </r>
  </si>
  <si>
    <t>Prime misure economiche nel limite di € 20.000,00
(Calcolo automatico)
(12)</t>
  </si>
  <si>
    <r>
      <t xml:space="preserve">CUP              </t>
    </r>
    <r>
      <rPr>
        <b/>
        <sz val="10"/>
        <rFont val="Arial"/>
        <family val="2"/>
      </rPr>
      <t>(13)</t>
    </r>
  </si>
  <si>
    <r>
      <t xml:space="preserve">ATTENZIONE!!!! </t>
    </r>
    <r>
      <rPr>
        <b/>
        <sz val="9"/>
        <rFont val="Arial"/>
        <family val="2"/>
      </rPr>
      <t xml:space="preserve">Le celle con il riferimento </t>
    </r>
    <r>
      <rPr>
        <b/>
        <i/>
        <sz val="9"/>
        <rFont val="Arial"/>
        <family val="2"/>
      </rPr>
      <t xml:space="preserve">"Calcolo automatico" in grigio </t>
    </r>
    <r>
      <rPr>
        <b/>
        <sz val="9"/>
        <rFont val="Arial"/>
        <family val="2"/>
      </rPr>
      <t>contengono formule matematiche e/o automatismi di riempimento automatico. PERTANTO, NON SOVRASCRIVERE E/O MODIFICARE QUESTE CELLE!  Nel caso in cui si debbano aggiungere delle righe in base al numero di domande pervenute, le formule dovranno essere trascinate o copiate ed incollate nelle relative celle. Pertanto, sarà sufficiente inserire nelle celle “bianche” e vuote di interesse gli importi ammessi a contributo per le singole voci riportate (es: lavori, spese tecniche, indennizzi assicurativi…), e il foglio determinerà automaticamente l’importo del contributo  secondo i parametri ed i limiti previsti dalla direttiva, approvata con decreto commissariale  n. 5/20020, e dal decreto  commissariale n. 83/2020.</t>
    </r>
  </si>
  <si>
    <r>
      <rPr>
        <b/>
        <sz val="10"/>
        <rFont val="Arial"/>
        <family val="2"/>
      </rPr>
      <t>(12)</t>
    </r>
    <r>
      <rPr>
        <sz val="10"/>
        <rFont val="Arial"/>
        <family val="2"/>
      </rPr>
      <t xml:space="preserve"> Le prime misure economiche sono un "di cui" della colonna "Totale contributo F+G"</t>
    </r>
  </si>
  <si>
    <r>
      <t xml:space="preserve">(4) </t>
    </r>
    <r>
      <rPr>
        <sz val="10"/>
        <rFont val="Arial"/>
        <family val="2"/>
      </rPr>
      <t>Impresa di trasporto merci su strada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seconda che l'impresa richiedente il contributo sia impresa di trasporto merci su strada (SI o NO), i successivi calcoli automatici riferiti ai massimali terranno conto di tale indicazione.</t>
    </r>
    <r>
      <rPr>
        <b/>
        <sz val="10"/>
        <rFont val="Arial"/>
        <family val="2"/>
      </rPr>
      <t xml:space="preserve"> Infatti, per i danni da vento di burrasca  o  grandinata subiti da un'impresa di trasporto merci su strada si applica il massimale di 100.000 euro (decreto commissariale 83/2020)</t>
    </r>
  </si>
  <si>
    <r>
      <t xml:space="preserve">(4) </t>
    </r>
    <r>
      <rPr>
        <sz val="10"/>
        <rFont val="Arial"/>
        <family val="2"/>
      </rPr>
      <t>Impresa di trasporto merci su strada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seconda che l'impresa richiedente il contributo sia impresa di trasporto merci su strada (SI o NO), i successivi calcoli automatici riferiti ai massimali terranno conto di tale indicazione.</t>
    </r>
    <r>
      <rPr>
        <b/>
        <sz val="10"/>
        <rFont val="Arial"/>
        <family val="2"/>
      </rPr>
      <t xml:space="preserve"> Infatti, per i danni da vento di burrasca o  grandinata subiti da un'impresa di trasporto merci su strada si applica il massimale di 100.000 euro (decreto commissariale 83/2020)</t>
    </r>
  </si>
  <si>
    <r>
      <t>(12)</t>
    </r>
    <r>
      <rPr>
        <sz val="10"/>
        <rFont val="Arial"/>
        <family val="2"/>
      </rPr>
      <t xml:space="preserve"> Le prime misure economiche sono un "di cui" della colonna "Totale contributo F+G"</t>
    </r>
  </si>
  <si>
    <r>
      <rPr>
        <b/>
        <sz val="10"/>
        <rFont val="Arial"/>
        <family val="2"/>
      </rPr>
      <t>(13)</t>
    </r>
    <r>
      <rPr>
        <sz val="10"/>
        <rFont val="Arial"/>
        <family val="2"/>
      </rPr>
      <t xml:space="preserve"> Come da indicazioni della Presidenza del Consiglio dei Ministri (PCM), è necessario acquisire da parte degli Organismi istruttori il Codice Unico di Progetto (CUP). Le istruzioni per la generazione del CUP sono fornite con il documento della PCM-Dipartimento per la programmazione e il coordinamento della politica economica (DIPE) che, a pag. 9, prevede che  per i contributi alle attività produttive </t>
    </r>
    <r>
      <rPr>
        <b/>
        <sz val="10"/>
        <rFont val="Arial"/>
        <family val="2"/>
      </rPr>
      <t>deve essere generato il CUP per ciascun soggetto richiedente il contributo</t>
    </r>
    <r>
      <rPr>
        <sz val="10"/>
        <rFont val="Arial"/>
        <family val="2"/>
      </rPr>
      <t>. Il documento è scaricabile dalla pagina dedicata del sito web dell’Agenzia regionale per la sicurezza territoriale e la protezione civile al seguente indirizzo: https://url.emr.it/ga663b7m</t>
    </r>
  </si>
  <si>
    <r>
      <t xml:space="preserve">(1) </t>
    </r>
    <r>
      <rPr>
        <sz val="10"/>
        <rFont val="Arial"/>
        <family val="2"/>
      </rPr>
      <t>Inserire nelle colonne successive i dati delle domande di contributo riferiti all'Ordinanza del Capo Dipartimento della Protezione Civile  (OCDPC) relativa all'evento calamitoso di riferimento (n.  600/2019  per evento di maggio 2019) - (n. 605/2019 per grandinata 22 giugno 2019) - (n. 622/2019 - 674/2020 per evento novembre 2019).</t>
    </r>
  </si>
  <si>
    <t>SUBTOTALI O.C.D.P.C. 622/2019-674/2020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</si>
</sst>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.00;[Red]\-[$€-410]\ #,##0.00"/>
    <numFmt numFmtId="171" formatCode="_-* #,##0.00_-;\-* #,##0.00_-;_-* \-??_-;_-@_-"/>
    <numFmt numFmtId="172" formatCode="[$-410]dddd\ d\ mmmm\ yyyy"/>
    <numFmt numFmtId="173" formatCode="&quot;€&quot;\ #,##0.00"/>
    <numFmt numFmtId="174" formatCode="_-* #,##0.00\ _€_-;\-* #,##0.00\ _€_-;_-* &quot;-&quot;??\ 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b/>
      <sz val="14"/>
      <color rgb="FF0070C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4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E47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DEAC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7" fillId="16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21" fillId="0" borderId="10" xfId="43" applyFont="1" applyFill="1" applyBorder="1" applyAlignment="1" applyProtection="1">
      <alignment horizontal="center" vertical="center" wrapText="1"/>
      <protection/>
    </xf>
    <xf numFmtId="171" fontId="21" fillId="0" borderId="11" xfId="4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71" fontId="21" fillId="0" borderId="12" xfId="43" applyFont="1" applyFill="1" applyBorder="1" applyAlignment="1" applyProtection="1">
      <alignment horizontal="center" vertical="center" wrapText="1"/>
      <protection/>
    </xf>
    <xf numFmtId="171" fontId="21" fillId="0" borderId="11" xfId="43" applyFont="1" applyBorder="1" applyAlignment="1">
      <alignment horizontal="center" vertical="center" wrapText="1"/>
    </xf>
    <xf numFmtId="171" fontId="21" fillId="0" borderId="11" xfId="43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171" fontId="21" fillId="0" borderId="10" xfId="43" applyFont="1" applyBorder="1" applyAlignment="1">
      <alignment horizontal="center" vertical="center" wrapText="1"/>
    </xf>
    <xf numFmtId="171" fontId="21" fillId="0" borderId="13" xfId="43" applyFont="1" applyBorder="1" applyAlignment="1">
      <alignment horizontal="center" vertical="center" wrapText="1"/>
    </xf>
    <xf numFmtId="171" fontId="21" fillId="0" borderId="10" xfId="43" applyFont="1" applyBorder="1" applyAlignment="1">
      <alignment horizontal="center"/>
    </xf>
    <xf numFmtId="171" fontId="21" fillId="0" borderId="13" xfId="43" applyFont="1" applyBorder="1" applyAlignment="1">
      <alignment horizontal="center"/>
    </xf>
    <xf numFmtId="171" fontId="21" fillId="0" borderId="14" xfId="43" applyFont="1" applyBorder="1" applyAlignment="1">
      <alignment horizontal="center" vertical="center" wrapText="1"/>
    </xf>
    <xf numFmtId="171" fontId="21" fillId="0" borderId="15" xfId="43" applyFont="1" applyBorder="1" applyAlignment="1">
      <alignment horizontal="center" vertical="center" wrapText="1"/>
    </xf>
    <xf numFmtId="171" fontId="21" fillId="0" borderId="16" xfId="43" applyFont="1" applyBorder="1" applyAlignment="1">
      <alignment horizontal="center" vertical="center" wrapText="1"/>
    </xf>
    <xf numFmtId="171" fontId="21" fillId="0" borderId="17" xfId="43" applyFont="1" applyFill="1" applyBorder="1" applyAlignment="1">
      <alignment horizontal="center" vertical="center" wrapText="1"/>
    </xf>
    <xf numFmtId="171" fontId="21" fillId="0" borderId="18" xfId="43" applyFont="1" applyFill="1" applyBorder="1" applyAlignment="1">
      <alignment horizontal="center" vertical="center" wrapText="1"/>
    </xf>
    <xf numFmtId="171" fontId="21" fillId="0" borderId="19" xfId="43" applyFont="1" applyFill="1" applyBorder="1" applyAlignment="1" applyProtection="1">
      <alignment horizontal="center" vertical="center" wrapText="1"/>
      <protection/>
    </xf>
    <xf numFmtId="171" fontId="21" fillId="0" borderId="20" xfId="43" applyFont="1" applyFill="1" applyBorder="1" applyAlignment="1" applyProtection="1">
      <alignment horizontal="center" vertical="center" wrapText="1"/>
      <protection/>
    </xf>
    <xf numFmtId="171" fontId="21" fillId="0" borderId="14" xfId="43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3" xfId="43" applyFont="1" applyFill="1" applyBorder="1" applyAlignment="1" applyProtection="1">
      <alignment horizontal="center" vertical="center" wrapText="1"/>
      <protection/>
    </xf>
    <xf numFmtId="171" fontId="21" fillId="0" borderId="15" xfId="4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4" fontId="21" fillId="0" borderId="10" xfId="0" applyNumberFormat="1" applyFont="1" applyFill="1" applyBorder="1" applyAlignment="1">
      <alignment horizontal="center" vertical="center" wrapText="1"/>
    </xf>
    <xf numFmtId="171" fontId="21" fillId="0" borderId="21" xfId="43" applyFont="1" applyBorder="1" applyAlignment="1">
      <alignment horizontal="center"/>
    </xf>
    <xf numFmtId="171" fontId="21" fillId="0" borderId="22" xfId="43" applyFont="1" applyBorder="1" applyAlignment="1">
      <alignment horizontal="center"/>
    </xf>
    <xf numFmtId="171" fontId="21" fillId="0" borderId="23" xfId="43" applyFont="1" applyFill="1" applyBorder="1" applyAlignment="1">
      <alignment horizontal="center" vertical="center" wrapText="1"/>
    </xf>
    <xf numFmtId="171" fontId="21" fillId="0" borderId="20" xfId="43" applyFont="1" applyBorder="1" applyAlignment="1">
      <alignment horizontal="center"/>
    </xf>
    <xf numFmtId="171" fontId="21" fillId="18" borderId="24" xfId="43" applyFont="1" applyFill="1" applyBorder="1" applyAlignment="1">
      <alignment horizontal="center" vertical="center" wrapText="1"/>
    </xf>
    <xf numFmtId="171" fontId="21" fillId="18" borderId="25" xfId="43" applyFont="1" applyFill="1" applyBorder="1" applyAlignment="1">
      <alignment horizontal="center" vertical="center" wrapText="1"/>
    </xf>
    <xf numFmtId="171" fontId="21" fillId="18" borderId="26" xfId="43" applyFont="1" applyFill="1" applyBorder="1" applyAlignment="1">
      <alignment horizontal="center" vertical="center" wrapText="1"/>
    </xf>
    <xf numFmtId="171" fontId="21" fillId="18" borderId="17" xfId="43" applyFont="1" applyFill="1" applyBorder="1" applyAlignment="1">
      <alignment horizontal="center" vertical="center" wrapText="1"/>
    </xf>
    <xf numFmtId="171" fontId="21" fillId="18" borderId="18" xfId="43" applyFont="1" applyFill="1" applyBorder="1" applyAlignment="1">
      <alignment horizontal="center" vertical="center" wrapText="1"/>
    </xf>
    <xf numFmtId="171" fontId="21" fillId="18" borderId="23" xfId="43" applyFont="1" applyFill="1" applyBorder="1" applyAlignment="1">
      <alignment horizontal="center" vertical="center" wrapText="1"/>
    </xf>
    <xf numFmtId="171" fontId="21" fillId="18" borderId="27" xfId="43" applyFont="1" applyFill="1" applyBorder="1" applyAlignment="1">
      <alignment horizontal="center" vertical="center" wrapText="1"/>
    </xf>
    <xf numFmtId="171" fontId="21" fillId="18" borderId="15" xfId="43" applyFont="1" applyFill="1" applyBorder="1" applyAlignment="1">
      <alignment horizontal="center" vertical="center" wrapText="1"/>
    </xf>
    <xf numFmtId="171" fontId="21" fillId="18" borderId="28" xfId="43" applyFont="1" applyFill="1" applyBorder="1" applyAlignment="1">
      <alignment horizontal="center" vertical="center" wrapText="1"/>
    </xf>
    <xf numFmtId="171" fontId="21" fillId="18" borderId="29" xfId="43" applyFont="1" applyFill="1" applyBorder="1" applyAlignment="1" applyProtection="1">
      <alignment horizontal="center" vertical="center" wrapText="1"/>
      <protection/>
    </xf>
    <xf numFmtId="171" fontId="21" fillId="18" borderId="30" xfId="43" applyFont="1" applyFill="1" applyBorder="1" applyAlignment="1" applyProtection="1">
      <alignment horizontal="center" vertical="center" wrapText="1"/>
      <protection/>
    </xf>
    <xf numFmtId="171" fontId="21" fillId="18" borderId="18" xfId="43" applyFont="1" applyFill="1" applyBorder="1" applyAlignment="1" applyProtection="1">
      <alignment horizontal="center" vertical="center" wrapText="1"/>
      <protection/>
    </xf>
    <xf numFmtId="171" fontId="21" fillId="18" borderId="31" xfId="43" applyFont="1" applyFill="1" applyBorder="1" applyAlignment="1" applyProtection="1">
      <alignment horizontal="center" vertical="center" wrapText="1"/>
      <protection/>
    </xf>
    <xf numFmtId="171" fontId="21" fillId="18" borderId="23" xfId="43" applyFont="1" applyFill="1" applyBorder="1" applyAlignment="1" applyProtection="1">
      <alignment horizontal="center" vertical="center" wrapText="1"/>
      <protection/>
    </xf>
    <xf numFmtId="171" fontId="21" fillId="18" borderId="0" xfId="43" applyFont="1" applyFill="1" applyBorder="1" applyAlignment="1" applyProtection="1">
      <alignment horizontal="center" vertical="center" wrapText="1"/>
      <protection/>
    </xf>
    <xf numFmtId="171" fontId="21" fillId="18" borderId="17" xfId="43" applyFont="1" applyFill="1" applyBorder="1" applyAlignment="1" applyProtection="1">
      <alignment horizontal="center" vertical="center" wrapText="1"/>
      <protection/>
    </xf>
    <xf numFmtId="171" fontId="21" fillId="18" borderId="32" xfId="43" applyFont="1" applyFill="1" applyBorder="1" applyAlignment="1" applyProtection="1">
      <alignment horizontal="center" vertical="center" wrapText="1"/>
      <protection/>
    </xf>
    <xf numFmtId="14" fontId="21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71" fontId="21" fillId="0" borderId="33" xfId="43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1" fontId="21" fillId="0" borderId="12" xfId="43" applyFont="1" applyBorder="1" applyAlignment="1">
      <alignment horizontal="center" vertical="center" wrapText="1"/>
    </xf>
    <xf numFmtId="171" fontId="21" fillId="0" borderId="10" xfId="43" applyFont="1" applyBorder="1" applyAlignment="1">
      <alignment horizontal="center" vertical="center"/>
    </xf>
    <xf numFmtId="171" fontId="21" fillId="0" borderId="13" xfId="43" applyFont="1" applyBorder="1" applyAlignment="1">
      <alignment horizontal="center" vertical="center"/>
    </xf>
    <xf numFmtId="171" fontId="21" fillId="0" borderId="11" xfId="43" applyFont="1" applyBorder="1" applyAlignment="1">
      <alignment horizontal="center" vertical="center"/>
    </xf>
    <xf numFmtId="171" fontId="21" fillId="0" borderId="21" xfId="43" applyFont="1" applyBorder="1" applyAlignment="1">
      <alignment horizontal="center" vertical="center"/>
    </xf>
    <xf numFmtId="171" fontId="21" fillId="0" borderId="22" xfId="43" applyFont="1" applyBorder="1" applyAlignment="1">
      <alignment horizontal="center" vertical="center"/>
    </xf>
    <xf numFmtId="171" fontId="21" fillId="0" borderId="20" xfId="43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/>
    </xf>
    <xf numFmtId="14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4" fontId="21" fillId="0" borderId="35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14" fontId="21" fillId="0" borderId="36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49" fontId="21" fillId="0" borderId="29" xfId="0" applyNumberFormat="1" applyFont="1" applyBorder="1" applyAlignment="1">
      <alignment horizontal="left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right" vertical="center"/>
    </xf>
    <xf numFmtId="174" fontId="19" fillId="0" borderId="41" xfId="0" applyNumberFormat="1" applyFont="1" applyFill="1" applyBorder="1" applyAlignment="1">
      <alignment horizontal="center" vertical="center" wrapText="1"/>
    </xf>
    <xf numFmtId="0" fontId="19" fillId="19" borderId="42" xfId="0" applyFont="1" applyFill="1" applyBorder="1" applyAlignment="1">
      <alignment horizontal="center" vertical="center" wrapText="1"/>
    </xf>
    <xf numFmtId="0" fontId="19" fillId="19" borderId="43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 wrapText="1"/>
    </xf>
    <xf numFmtId="171" fontId="21" fillId="0" borderId="45" xfId="43" applyFont="1" applyFill="1" applyBorder="1" applyAlignment="1">
      <alignment horizontal="center"/>
    </xf>
    <xf numFmtId="171" fontId="21" fillId="0" borderId="46" xfId="43" applyFont="1" applyFill="1" applyBorder="1" applyAlignment="1">
      <alignment horizontal="center"/>
    </xf>
    <xf numFmtId="171" fontId="21" fillId="0" borderId="46" xfId="43" applyFont="1" applyFill="1" applyBorder="1" applyAlignment="1">
      <alignment horizontal="center" vertical="center" wrapText="1"/>
    </xf>
    <xf numFmtId="171" fontId="20" fillId="18" borderId="17" xfId="43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9" fillId="19" borderId="52" xfId="0" applyFont="1" applyFill="1" applyBorder="1" applyAlignment="1">
      <alignment horizontal="center" vertical="center" wrapText="1"/>
    </xf>
    <xf numFmtId="0" fontId="19" fillId="19" borderId="53" xfId="0" applyFont="1" applyFill="1" applyBorder="1" applyAlignment="1">
      <alignment horizontal="center" vertical="center" wrapText="1"/>
    </xf>
    <xf numFmtId="0" fontId="19" fillId="19" borderId="54" xfId="0" applyFont="1" applyFill="1" applyBorder="1" applyAlignment="1">
      <alignment horizontal="center" vertical="center" wrapText="1"/>
    </xf>
    <xf numFmtId="174" fontId="33" fillId="0" borderId="41" xfId="0" applyNumberFormat="1" applyFont="1" applyFill="1" applyBorder="1" applyAlignment="1">
      <alignment horizontal="center" vertical="center" wrapText="1"/>
    </xf>
    <xf numFmtId="171" fontId="34" fillId="0" borderId="52" xfId="43" applyFont="1" applyFill="1" applyBorder="1" applyAlignment="1">
      <alignment horizontal="center" vertical="center" wrapText="1"/>
    </xf>
    <xf numFmtId="171" fontId="34" fillId="0" borderId="46" xfId="43" applyFont="1" applyFill="1" applyBorder="1" applyAlignment="1">
      <alignment horizontal="center" vertical="center" wrapText="1"/>
    </xf>
    <xf numFmtId="171" fontId="34" fillId="0" borderId="46" xfId="43" applyFont="1" applyFill="1" applyBorder="1" applyAlignment="1">
      <alignment horizontal="right" vertical="center"/>
    </xf>
    <xf numFmtId="171" fontId="34" fillId="0" borderId="52" xfId="43" applyFont="1" applyFill="1" applyBorder="1" applyAlignment="1" applyProtection="1">
      <alignment horizontal="center" vertical="center" wrapText="1"/>
      <protection/>
    </xf>
    <xf numFmtId="171" fontId="21" fillId="0" borderId="16" xfId="43" applyFont="1" applyFill="1" applyBorder="1" applyAlignment="1" applyProtection="1">
      <alignment horizontal="center" vertical="center" wrapText="1"/>
      <protection/>
    </xf>
    <xf numFmtId="171" fontId="21" fillId="0" borderId="14" xfId="43" applyFont="1" applyBorder="1" applyAlignment="1">
      <alignment horizontal="center"/>
    </xf>
    <xf numFmtId="171" fontId="21" fillId="0" borderId="15" xfId="43" applyFont="1" applyBorder="1" applyAlignment="1">
      <alignment horizontal="center"/>
    </xf>
    <xf numFmtId="171" fontId="21" fillId="0" borderId="14" xfId="43" applyFont="1" applyBorder="1" applyAlignment="1">
      <alignment horizontal="center" vertical="center"/>
    </xf>
    <xf numFmtId="171" fontId="21" fillId="0" borderId="15" xfId="43" applyFont="1" applyBorder="1" applyAlignment="1">
      <alignment horizontal="center" vertical="center"/>
    </xf>
    <xf numFmtId="171" fontId="21" fillId="0" borderId="16" xfId="43" applyFont="1" applyBorder="1" applyAlignment="1">
      <alignment horizontal="center" vertical="center"/>
    </xf>
    <xf numFmtId="171" fontId="21" fillId="0" borderId="16" xfId="43" applyFont="1" applyBorder="1" applyAlignment="1">
      <alignment horizontal="center"/>
    </xf>
    <xf numFmtId="171" fontId="34" fillId="0" borderId="51" xfId="43" applyFont="1" applyFill="1" applyBorder="1" applyAlignment="1">
      <alignment horizontal="right" vertical="center"/>
    </xf>
    <xf numFmtId="0" fontId="19" fillId="19" borderId="54" xfId="0" applyFont="1" applyFill="1" applyBorder="1" applyAlignment="1">
      <alignment horizontal="center" vertical="center" wrapText="1"/>
    </xf>
    <xf numFmtId="0" fontId="19" fillId="19" borderId="43" xfId="0" applyFont="1" applyFill="1" applyBorder="1" applyAlignment="1">
      <alignment horizontal="center" vertical="center" wrapText="1"/>
    </xf>
    <xf numFmtId="0" fontId="19" fillId="19" borderId="53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19" borderId="52" xfId="0" applyFont="1" applyFill="1" applyBorder="1" applyAlignment="1">
      <alignment horizontal="center" vertical="center" wrapText="1"/>
    </xf>
    <xf numFmtId="0" fontId="19" fillId="19" borderId="4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 vertical="center"/>
    </xf>
    <xf numFmtId="0" fontId="18" fillId="6" borderId="0" xfId="0" applyFont="1" applyFill="1" applyBorder="1" applyAlignment="1">
      <alignment horizontal="left" vertical="center" wrapText="1"/>
    </xf>
    <xf numFmtId="0" fontId="18" fillId="19" borderId="0" xfId="0" applyFont="1" applyFill="1" applyBorder="1" applyAlignment="1">
      <alignment horizontal="left" vertical="center" wrapText="1"/>
    </xf>
    <xf numFmtId="0" fontId="19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71" fontId="20" fillId="18" borderId="55" xfId="43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171" fontId="0" fillId="0" borderId="57" xfId="0" applyNumberForma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/>
    </xf>
    <xf numFmtId="171" fontId="20" fillId="18" borderId="59" xfId="43" applyFont="1" applyFill="1" applyBorder="1" applyAlignment="1" applyProtection="1">
      <alignment horizontal="center" vertical="center" wrapText="1"/>
      <protection/>
    </xf>
    <xf numFmtId="171" fontId="20" fillId="18" borderId="18" xfId="43" applyFont="1" applyFill="1" applyBorder="1" applyAlignment="1" applyProtection="1">
      <alignment horizontal="center" vertical="center" wrapText="1"/>
      <protection/>
    </xf>
    <xf numFmtId="171" fontId="35" fillId="0" borderId="60" xfId="43" applyFont="1" applyFill="1" applyBorder="1" applyAlignment="1" applyProtection="1">
      <alignment horizontal="center" vertical="center" wrapText="1"/>
      <protection/>
    </xf>
    <xf numFmtId="171" fontId="20" fillId="18" borderId="61" xfId="43" applyFont="1" applyFill="1" applyBorder="1" applyAlignment="1" applyProtection="1">
      <alignment horizontal="center" vertical="center" wrapText="1"/>
      <protection/>
    </xf>
    <xf numFmtId="174" fontId="36" fillId="0" borderId="41" xfId="0" applyNumberFormat="1" applyFont="1" applyFill="1" applyBorder="1" applyAlignment="1">
      <alignment horizontal="center" vertical="center" wrapText="1"/>
    </xf>
    <xf numFmtId="171" fontId="34" fillId="0" borderId="45" xfId="43" applyFont="1" applyFill="1" applyBorder="1" applyAlignment="1" applyProtection="1">
      <alignment horizontal="center" vertical="center" wrapText="1"/>
      <protection/>
    </xf>
    <xf numFmtId="0" fontId="34" fillId="0" borderId="45" xfId="0" applyFont="1" applyBorder="1" applyAlignment="1">
      <alignment horizontal="right" vertical="center"/>
    </xf>
    <xf numFmtId="0" fontId="34" fillId="0" borderId="46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171" fontId="34" fillId="0" borderId="46" xfId="43" applyFont="1" applyFill="1" applyBorder="1" applyAlignment="1" applyProtection="1">
      <alignment horizontal="center" vertical="center" wrapText="1"/>
      <protection/>
    </xf>
    <xf numFmtId="171" fontId="35" fillId="0" borderId="0" xfId="43" applyFont="1" applyFill="1" applyBorder="1" applyAlignment="1" applyProtection="1">
      <alignment horizontal="center" vertical="center" wrapText="1"/>
      <protection/>
    </xf>
    <xf numFmtId="171" fontId="35" fillId="0" borderId="27" xfId="43" applyFont="1" applyFill="1" applyBorder="1" applyAlignment="1" applyProtection="1">
      <alignment horizontal="center" vertical="center" wrapText="1"/>
      <protection/>
    </xf>
    <xf numFmtId="171" fontId="35" fillId="0" borderId="62" xfId="43" applyFont="1" applyFill="1" applyBorder="1" applyAlignment="1" applyProtection="1">
      <alignment horizontal="center" vertical="center" wrapText="1"/>
      <protection/>
    </xf>
    <xf numFmtId="0" fontId="34" fillId="0" borderId="63" xfId="0" applyFont="1" applyBorder="1" applyAlignment="1">
      <alignment horizontal="right" vertical="center"/>
    </xf>
    <xf numFmtId="0" fontId="25" fillId="2" borderId="45" xfId="0" applyFont="1" applyFill="1" applyBorder="1" applyAlignment="1" applyProtection="1">
      <alignment horizontal="center" vertical="center"/>
      <protection locked="0"/>
    </xf>
    <xf numFmtId="0" fontId="25" fillId="2" borderId="46" xfId="0" applyFont="1" applyFill="1" applyBorder="1" applyAlignment="1" applyProtection="1">
      <alignment horizontal="center" vertical="center"/>
      <protection locked="0"/>
    </xf>
    <xf numFmtId="0" fontId="25" fillId="2" borderId="51" xfId="0" applyFont="1" applyFill="1" applyBorder="1" applyAlignment="1" applyProtection="1">
      <alignment horizontal="center" vertical="center"/>
      <protection locked="0"/>
    </xf>
    <xf numFmtId="0" fontId="28" fillId="2" borderId="6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20" borderId="45" xfId="0" applyFont="1" applyFill="1" applyBorder="1" applyAlignment="1">
      <alignment horizontal="center" vertical="center"/>
    </xf>
    <xf numFmtId="0" fontId="19" fillId="20" borderId="46" xfId="0" applyFont="1" applyFill="1" applyBorder="1" applyAlignment="1">
      <alignment horizontal="center" vertical="center"/>
    </xf>
    <xf numFmtId="0" fontId="19" fillId="20" borderId="51" xfId="0" applyFont="1" applyFill="1" applyBorder="1" applyAlignment="1">
      <alignment horizontal="center" vertical="center"/>
    </xf>
    <xf numFmtId="0" fontId="19" fillId="20" borderId="63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0" borderId="62" xfId="0" applyFont="1" applyFill="1" applyBorder="1" applyAlignment="1">
      <alignment horizontal="center" vertical="center"/>
    </xf>
    <xf numFmtId="0" fontId="19" fillId="20" borderId="64" xfId="0" applyFont="1" applyFill="1" applyBorder="1" applyAlignment="1">
      <alignment horizontal="center" vertical="center"/>
    </xf>
    <xf numFmtId="0" fontId="19" fillId="20" borderId="65" xfId="0" applyFont="1" applyFill="1" applyBorder="1" applyAlignment="1">
      <alignment horizontal="center" vertical="center"/>
    </xf>
    <xf numFmtId="0" fontId="19" fillId="20" borderId="66" xfId="0" applyFont="1" applyFill="1" applyBorder="1" applyAlignment="1">
      <alignment horizontal="center" vertical="center"/>
    </xf>
    <xf numFmtId="0" fontId="19" fillId="21" borderId="45" xfId="0" applyFont="1" applyFill="1" applyBorder="1" applyAlignment="1">
      <alignment horizontal="center" vertical="center" wrapText="1"/>
    </xf>
    <xf numFmtId="0" fontId="19" fillId="21" borderId="46" xfId="0" applyFont="1" applyFill="1" applyBorder="1" applyAlignment="1">
      <alignment horizontal="center" vertical="center" wrapText="1"/>
    </xf>
    <xf numFmtId="0" fontId="19" fillId="21" borderId="51" xfId="0" applyFont="1" applyFill="1" applyBorder="1" applyAlignment="1">
      <alignment horizontal="center" vertical="center" wrapText="1"/>
    </xf>
    <xf numFmtId="0" fontId="19" fillId="21" borderId="63" xfId="0" applyFont="1" applyFill="1" applyBorder="1" applyAlignment="1">
      <alignment horizontal="center" vertical="center" wrapText="1"/>
    </xf>
    <xf numFmtId="0" fontId="19" fillId="21" borderId="0" xfId="0" applyFont="1" applyFill="1" applyBorder="1" applyAlignment="1">
      <alignment horizontal="center" vertical="center" wrapText="1"/>
    </xf>
    <xf numFmtId="0" fontId="19" fillId="21" borderId="62" xfId="0" applyFont="1" applyFill="1" applyBorder="1" applyAlignment="1">
      <alignment horizontal="center" vertical="center" wrapText="1"/>
    </xf>
    <xf numFmtId="0" fontId="19" fillId="21" borderId="64" xfId="0" applyFont="1" applyFill="1" applyBorder="1" applyAlignment="1">
      <alignment horizontal="center" vertical="center" wrapText="1"/>
    </xf>
    <xf numFmtId="0" fontId="19" fillId="21" borderId="65" xfId="0" applyFont="1" applyFill="1" applyBorder="1" applyAlignment="1">
      <alignment horizontal="center" vertical="center" wrapText="1"/>
    </xf>
    <xf numFmtId="0" fontId="19" fillId="21" borderId="66" xfId="0" applyFont="1" applyFill="1" applyBorder="1" applyAlignment="1">
      <alignment horizontal="center" vertical="center" wrapText="1"/>
    </xf>
    <xf numFmtId="0" fontId="19" fillId="22" borderId="45" xfId="0" applyFont="1" applyFill="1" applyBorder="1" applyAlignment="1">
      <alignment horizontal="center" vertical="center"/>
    </xf>
    <xf numFmtId="0" fontId="19" fillId="22" borderId="46" xfId="0" applyFont="1" applyFill="1" applyBorder="1" applyAlignment="1">
      <alignment horizontal="center" vertical="center"/>
    </xf>
    <xf numFmtId="0" fontId="19" fillId="22" borderId="51" xfId="0" applyFont="1" applyFill="1" applyBorder="1" applyAlignment="1">
      <alignment horizontal="center" vertical="center"/>
    </xf>
    <xf numFmtId="0" fontId="19" fillId="22" borderId="64" xfId="0" applyFont="1" applyFill="1" applyBorder="1" applyAlignment="1">
      <alignment horizontal="center" vertical="center"/>
    </xf>
    <xf numFmtId="0" fontId="19" fillId="22" borderId="65" xfId="0" applyFont="1" applyFill="1" applyBorder="1" applyAlignment="1">
      <alignment horizontal="center" vertical="center"/>
    </xf>
    <xf numFmtId="0" fontId="19" fillId="22" borderId="66" xfId="0" applyFont="1" applyFill="1" applyBorder="1" applyAlignment="1">
      <alignment horizontal="center" vertical="center"/>
    </xf>
    <xf numFmtId="0" fontId="19" fillId="23" borderId="45" xfId="0" applyFont="1" applyFill="1" applyBorder="1" applyAlignment="1">
      <alignment horizontal="center" vertical="center"/>
    </xf>
    <xf numFmtId="0" fontId="19" fillId="23" borderId="46" xfId="0" applyFont="1" applyFill="1" applyBorder="1" applyAlignment="1">
      <alignment horizontal="center" vertical="center"/>
    </xf>
    <xf numFmtId="0" fontId="19" fillId="23" borderId="51" xfId="0" applyFont="1" applyFill="1" applyBorder="1" applyAlignment="1">
      <alignment horizontal="center" vertical="center"/>
    </xf>
    <xf numFmtId="0" fontId="19" fillId="23" borderId="64" xfId="0" applyFont="1" applyFill="1" applyBorder="1" applyAlignment="1">
      <alignment horizontal="center" vertical="center"/>
    </xf>
    <xf numFmtId="0" fontId="19" fillId="23" borderId="65" xfId="0" applyFont="1" applyFill="1" applyBorder="1" applyAlignment="1">
      <alignment horizontal="center" vertical="center"/>
    </xf>
    <xf numFmtId="0" fontId="19" fillId="23" borderId="66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19" borderId="67" xfId="0" applyFont="1" applyFill="1" applyBorder="1" applyAlignment="1">
      <alignment horizontal="center" vertical="center" wrapText="1"/>
    </xf>
    <xf numFmtId="0" fontId="19" fillId="19" borderId="42" xfId="0" applyFont="1" applyFill="1" applyBorder="1" applyAlignment="1">
      <alignment horizontal="center" vertical="center" wrapText="1"/>
    </xf>
    <xf numFmtId="0" fontId="19" fillId="19" borderId="53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19" borderId="52" xfId="0" applyFont="1" applyFill="1" applyBorder="1" applyAlignment="1">
      <alignment horizontal="center" vertical="center" wrapText="1"/>
    </xf>
    <xf numFmtId="0" fontId="19" fillId="19" borderId="27" xfId="0" applyFont="1" applyFill="1" applyBorder="1" applyAlignment="1">
      <alignment horizontal="center" vertical="center" wrapText="1"/>
    </xf>
    <xf numFmtId="0" fontId="27" fillId="22" borderId="52" xfId="0" applyFont="1" applyFill="1" applyBorder="1" applyAlignment="1">
      <alignment horizontal="center" vertical="center" wrapText="1"/>
    </xf>
    <xf numFmtId="0" fontId="27" fillId="22" borderId="27" xfId="0" applyFont="1" applyFill="1" applyBorder="1" applyAlignment="1">
      <alignment horizontal="center" vertical="center" wrapText="1"/>
    </xf>
    <xf numFmtId="0" fontId="27" fillId="22" borderId="60" xfId="0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25" borderId="68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26" borderId="52" xfId="0" applyFont="1" applyFill="1" applyBorder="1" applyAlignment="1">
      <alignment horizontal="center" vertical="center" wrapText="1"/>
    </xf>
    <xf numFmtId="0" fontId="19" fillId="26" borderId="27" xfId="0" applyFont="1" applyFill="1" applyBorder="1" applyAlignment="1">
      <alignment horizontal="center" vertical="center" wrapText="1"/>
    </xf>
    <xf numFmtId="0" fontId="19" fillId="26" borderId="60" xfId="0" applyFont="1" applyFill="1" applyBorder="1" applyAlignment="1">
      <alignment horizontal="center" vertical="center" wrapText="1"/>
    </xf>
    <xf numFmtId="0" fontId="19" fillId="19" borderId="54" xfId="0" applyFont="1" applyFill="1" applyBorder="1" applyAlignment="1">
      <alignment horizontal="center" vertical="center" wrapText="1"/>
    </xf>
    <xf numFmtId="0" fontId="19" fillId="19" borderId="43" xfId="0" applyFont="1" applyFill="1" applyBorder="1" applyAlignment="1">
      <alignment horizontal="center" vertical="center" wrapText="1"/>
    </xf>
    <xf numFmtId="0" fontId="19" fillId="27" borderId="52" xfId="0" applyFont="1" applyFill="1" applyBorder="1" applyAlignment="1">
      <alignment horizontal="center" vertical="center" wrapText="1"/>
    </xf>
    <xf numFmtId="0" fontId="19" fillId="27" borderId="27" xfId="0" applyFont="1" applyFill="1" applyBorder="1" applyAlignment="1">
      <alignment horizontal="center" vertical="center" wrapText="1"/>
    </xf>
    <xf numFmtId="0" fontId="19" fillId="19" borderId="45" xfId="0" applyFont="1" applyFill="1" applyBorder="1" applyAlignment="1">
      <alignment horizontal="center" vertical="center"/>
    </xf>
    <xf numFmtId="0" fontId="19" fillId="19" borderId="69" xfId="0" applyFont="1" applyFill="1" applyBorder="1" applyAlignment="1">
      <alignment horizontal="center" vertical="center"/>
    </xf>
    <xf numFmtId="0" fontId="19" fillId="19" borderId="40" xfId="0" applyFont="1" applyFill="1" applyBorder="1" applyAlignment="1">
      <alignment horizontal="center" vertical="center" wrapText="1"/>
    </xf>
    <xf numFmtId="0" fontId="19" fillId="19" borderId="68" xfId="0" applyFont="1" applyFill="1" applyBorder="1" applyAlignment="1">
      <alignment horizontal="center" vertical="center" wrapText="1"/>
    </xf>
    <xf numFmtId="0" fontId="19" fillId="19" borderId="39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right" vertical="center"/>
    </xf>
    <xf numFmtId="0" fontId="34" fillId="0" borderId="46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51" xfId="0" applyFont="1" applyBorder="1" applyAlignment="1">
      <alignment horizontal="right" vertical="center"/>
    </xf>
    <xf numFmtId="0" fontId="34" fillId="0" borderId="4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right" vertical="center"/>
    </xf>
    <xf numFmtId="0" fontId="34" fillId="0" borderId="39" xfId="0" applyFont="1" applyBorder="1" applyAlignment="1">
      <alignment horizontal="right" vertical="center"/>
    </xf>
    <xf numFmtId="0" fontId="34" fillId="0" borderId="68" xfId="0" applyFont="1" applyBorder="1" applyAlignment="1">
      <alignment horizontal="right" vertical="center"/>
    </xf>
    <xf numFmtId="0" fontId="18" fillId="6" borderId="71" xfId="0" applyFont="1" applyFill="1" applyBorder="1" applyAlignment="1">
      <alignment horizontal="left" vertical="center" wrapText="1"/>
    </xf>
    <xf numFmtId="0" fontId="18" fillId="6" borderId="72" xfId="0" applyFont="1" applyFill="1" applyBorder="1" applyAlignment="1">
      <alignment horizontal="left" vertical="center" wrapText="1"/>
    </xf>
    <xf numFmtId="0" fontId="18" fillId="6" borderId="73" xfId="0" applyFont="1" applyFill="1" applyBorder="1" applyAlignment="1">
      <alignment horizontal="left" vertical="center" wrapText="1"/>
    </xf>
    <xf numFmtId="0" fontId="18" fillId="19" borderId="10" xfId="0" applyFont="1" applyFill="1" applyBorder="1" applyAlignment="1">
      <alignment horizontal="left" vertical="center" wrapText="1"/>
    </xf>
    <xf numFmtId="0" fontId="18" fillId="19" borderId="11" xfId="0" applyFont="1" applyFill="1" applyBorder="1" applyAlignment="1">
      <alignment horizontal="left" vertical="center" wrapText="1"/>
    </xf>
    <xf numFmtId="0" fontId="18" fillId="19" borderId="13" xfId="0" applyFont="1" applyFill="1" applyBorder="1" applyAlignment="1">
      <alignment horizontal="left" vertical="center" wrapText="1"/>
    </xf>
    <xf numFmtId="0" fontId="19" fillId="19" borderId="10" xfId="0" applyFont="1" applyFill="1" applyBorder="1" applyAlignment="1">
      <alignment horizontal="left" vertical="center" wrapText="1"/>
    </xf>
    <xf numFmtId="0" fontId="19" fillId="19" borderId="11" xfId="0" applyFont="1" applyFill="1" applyBorder="1" applyAlignment="1">
      <alignment horizontal="left" vertical="center" wrapText="1"/>
    </xf>
    <xf numFmtId="0" fontId="19" fillId="19" borderId="13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19" borderId="13" xfId="0" applyFont="1" applyFill="1" applyBorder="1" applyAlignment="1">
      <alignment horizontal="left" vertical="center" wrapText="1"/>
    </xf>
    <xf numFmtId="0" fontId="0" fillId="28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tabSelected="1" zoomScale="85" zoomScaleNormal="85" zoomScalePageLayoutView="0" workbookViewId="0" topLeftCell="AC18">
      <selection activeCell="A36" sqref="A36:IV37"/>
    </sheetView>
  </sheetViews>
  <sheetFormatPr defaultColWidth="11.57421875" defaultRowHeight="12.75"/>
  <cols>
    <col min="1" max="1" width="15.8515625" style="0" customWidth="1"/>
    <col min="2" max="2" width="10.8515625" style="0" customWidth="1"/>
    <col min="3" max="3" width="34.421875" style="0" customWidth="1"/>
    <col min="4" max="4" width="23.421875" style="0" customWidth="1"/>
    <col min="5" max="6" width="11.8515625" style="0" customWidth="1"/>
    <col min="7" max="7" width="12.8515625" style="0" customWidth="1"/>
    <col min="8" max="8" width="13.140625" style="0" customWidth="1"/>
    <col min="9" max="10" width="11.8515625" style="0" customWidth="1"/>
    <col min="11" max="11" width="15.140625" style="0" customWidth="1"/>
    <col min="12" max="12" width="13.421875" style="0" customWidth="1"/>
    <col min="13" max="13" width="13.8515625" style="0" customWidth="1"/>
    <col min="14" max="14" width="16.00390625" style="0" customWidth="1"/>
    <col min="15" max="15" width="15.421875" style="0" customWidth="1"/>
    <col min="16" max="16" width="12.7109375" style="0" bestFit="1" customWidth="1"/>
    <col min="17" max="17" width="14.57421875" style="0" bestFit="1" customWidth="1"/>
    <col min="18" max="18" width="12.57421875" style="0" customWidth="1"/>
    <col min="19" max="19" width="15.140625" style="1" customWidth="1"/>
    <col min="20" max="20" width="12.57421875" style="0" customWidth="1"/>
    <col min="21" max="21" width="12.140625" style="0" customWidth="1"/>
    <col min="22" max="22" width="13.57421875" style="0" customWidth="1"/>
    <col min="23" max="23" width="15.57421875" style="0" customWidth="1"/>
    <col min="24" max="24" width="16.421875" style="0" customWidth="1"/>
    <col min="25" max="25" width="14.00390625" style="0" customWidth="1"/>
    <col min="26" max="26" width="13.140625" style="0" customWidth="1"/>
    <col min="27" max="27" width="13.421875" style="0" customWidth="1"/>
    <col min="28" max="28" width="13.57421875" style="0" customWidth="1"/>
    <col min="29" max="30" width="12.421875" style="0" customWidth="1"/>
    <col min="31" max="31" width="13.421875" style="0" customWidth="1"/>
    <col min="32" max="32" width="14.421875" style="0" customWidth="1"/>
    <col min="33" max="33" width="13.8515625" style="0" customWidth="1"/>
    <col min="34" max="34" width="11.8515625" style="0" customWidth="1"/>
    <col min="35" max="35" width="13.140625" style="0" customWidth="1"/>
    <col min="36" max="36" width="13.8515625" style="0" customWidth="1"/>
    <col min="37" max="37" width="16.8515625" style="0" customWidth="1"/>
    <col min="38" max="40" width="18.57421875" style="0" customWidth="1"/>
    <col min="41" max="42" width="21.00390625" style="0" customWidth="1"/>
  </cols>
  <sheetData>
    <row r="1" spans="1:42" s="2" customFormat="1" ht="33" customHeight="1">
      <c r="A1" s="154" t="s">
        <v>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6"/>
      <c r="AP1" s="127"/>
    </row>
    <row r="2" spans="1:42" s="2" customFormat="1" ht="24.75" customHeight="1">
      <c r="A2" s="157" t="s">
        <v>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9"/>
      <c r="AP2" s="125"/>
    </row>
    <row r="3" spans="1:42" s="2" customFormat="1" ht="24.75" customHeight="1">
      <c r="A3" s="157" t="s">
        <v>48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9"/>
      <c r="AP3" s="125"/>
    </row>
    <row r="4" spans="1:42" s="2" customFormat="1" ht="24.75" customHeigh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2"/>
      <c r="AP4" s="126"/>
    </row>
    <row r="5" spans="1:42" s="2" customFormat="1" ht="42.75" customHeight="1">
      <c r="A5" s="157" t="s">
        <v>76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9"/>
      <c r="AP5" s="125"/>
    </row>
    <row r="6" spans="1:41" s="2" customFormat="1" ht="18" customHeight="1" thickBo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5"/>
    </row>
    <row r="7" spans="1:43" s="6" customFormat="1" ht="12" customHeight="1">
      <c r="A7" s="166" t="s">
        <v>15</v>
      </c>
      <c r="B7" s="168" t="s">
        <v>0</v>
      </c>
      <c r="C7" s="169"/>
      <c r="D7" s="170"/>
      <c r="E7" s="177" t="s">
        <v>16</v>
      </c>
      <c r="F7" s="178"/>
      <c r="G7" s="178"/>
      <c r="H7" s="178"/>
      <c r="I7" s="178"/>
      <c r="J7" s="178"/>
      <c r="K7" s="179"/>
      <c r="L7" s="186" t="s">
        <v>1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8"/>
      <c r="Y7" s="192" t="s">
        <v>34</v>
      </c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  <c r="AL7" s="198" t="s">
        <v>72</v>
      </c>
      <c r="AM7" s="198" t="s">
        <v>73</v>
      </c>
      <c r="AN7" s="198" t="s">
        <v>74</v>
      </c>
      <c r="AO7" s="198" t="s">
        <v>68</v>
      </c>
      <c r="AP7" s="214" t="s">
        <v>82</v>
      </c>
      <c r="AQ7" s="206" t="s">
        <v>83</v>
      </c>
    </row>
    <row r="8" spans="1:43" s="6" customFormat="1" ht="18.75" customHeight="1" thickBot="1">
      <c r="A8" s="167"/>
      <c r="B8" s="171"/>
      <c r="C8" s="172"/>
      <c r="D8" s="173"/>
      <c r="E8" s="180"/>
      <c r="F8" s="181"/>
      <c r="G8" s="181"/>
      <c r="H8" s="181"/>
      <c r="I8" s="181"/>
      <c r="J8" s="181"/>
      <c r="K8" s="182"/>
      <c r="L8" s="189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5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/>
      <c r="AL8" s="199"/>
      <c r="AM8" s="199"/>
      <c r="AN8" s="199"/>
      <c r="AO8" s="199"/>
      <c r="AP8" s="215"/>
      <c r="AQ8" s="207"/>
    </row>
    <row r="9" spans="1:43" s="6" customFormat="1" ht="63" customHeight="1" thickBot="1">
      <c r="A9" s="167"/>
      <c r="B9" s="174"/>
      <c r="C9" s="175"/>
      <c r="D9" s="176"/>
      <c r="E9" s="183"/>
      <c r="F9" s="184"/>
      <c r="G9" s="184"/>
      <c r="H9" s="184"/>
      <c r="I9" s="184"/>
      <c r="J9" s="184"/>
      <c r="K9" s="185"/>
      <c r="L9" s="200" t="s">
        <v>59</v>
      </c>
      <c r="M9" s="202" t="s">
        <v>60</v>
      </c>
      <c r="N9" s="209" t="s">
        <v>7</v>
      </c>
      <c r="O9" s="210"/>
      <c r="P9" s="210"/>
      <c r="Q9" s="211"/>
      <c r="R9" s="204" t="s">
        <v>23</v>
      </c>
      <c r="S9" s="212" t="s">
        <v>30</v>
      </c>
      <c r="T9" s="200" t="s">
        <v>37</v>
      </c>
      <c r="U9" s="202" t="s">
        <v>38</v>
      </c>
      <c r="V9" s="204" t="s">
        <v>31</v>
      </c>
      <c r="W9" s="204" t="s">
        <v>6</v>
      </c>
      <c r="X9" s="219" t="s">
        <v>64</v>
      </c>
      <c r="Y9" s="223" t="s">
        <v>20</v>
      </c>
      <c r="Z9" s="224"/>
      <c r="AA9" s="223" t="s">
        <v>21</v>
      </c>
      <c r="AB9" s="224"/>
      <c r="AC9" s="223" t="s">
        <v>69</v>
      </c>
      <c r="AD9" s="225"/>
      <c r="AE9" s="204" t="s">
        <v>32</v>
      </c>
      <c r="AF9" s="212" t="s">
        <v>33</v>
      </c>
      <c r="AG9" s="200" t="s">
        <v>37</v>
      </c>
      <c r="AH9" s="217" t="s">
        <v>38</v>
      </c>
      <c r="AI9" s="202" t="s">
        <v>31</v>
      </c>
      <c r="AJ9" s="204" t="s">
        <v>71</v>
      </c>
      <c r="AK9" s="219" t="s">
        <v>65</v>
      </c>
      <c r="AL9" s="199"/>
      <c r="AM9" s="199"/>
      <c r="AN9" s="199"/>
      <c r="AO9" s="199"/>
      <c r="AP9" s="215"/>
      <c r="AQ9" s="207"/>
    </row>
    <row r="10" spans="1:43" s="10" customFormat="1" ht="122.25" customHeight="1" thickBot="1">
      <c r="A10" s="167"/>
      <c r="B10" s="221" t="s">
        <v>4</v>
      </c>
      <c r="C10" s="222"/>
      <c r="D10" s="121" t="s">
        <v>22</v>
      </c>
      <c r="E10" s="119" t="s">
        <v>2</v>
      </c>
      <c r="F10" s="121" t="s">
        <v>17</v>
      </c>
      <c r="G10" s="121" t="s">
        <v>8</v>
      </c>
      <c r="H10" s="123" t="s">
        <v>9</v>
      </c>
      <c r="I10" s="123" t="s">
        <v>35</v>
      </c>
      <c r="J10" s="123" t="s">
        <v>80</v>
      </c>
      <c r="K10" s="123" t="s">
        <v>36</v>
      </c>
      <c r="L10" s="201"/>
      <c r="M10" s="203"/>
      <c r="N10" s="124" t="s">
        <v>61</v>
      </c>
      <c r="O10" s="120" t="s">
        <v>62</v>
      </c>
      <c r="P10" s="120" t="s">
        <v>63</v>
      </c>
      <c r="Q10" s="122" t="s">
        <v>29</v>
      </c>
      <c r="R10" s="205"/>
      <c r="S10" s="213"/>
      <c r="T10" s="201"/>
      <c r="U10" s="203"/>
      <c r="V10" s="205"/>
      <c r="W10" s="205"/>
      <c r="X10" s="220"/>
      <c r="Y10" s="124" t="s">
        <v>25</v>
      </c>
      <c r="Z10" s="122" t="s">
        <v>26</v>
      </c>
      <c r="AA10" s="124" t="s">
        <v>25</v>
      </c>
      <c r="AB10" s="122" t="s">
        <v>26</v>
      </c>
      <c r="AC10" s="124" t="s">
        <v>27</v>
      </c>
      <c r="AD10" s="120" t="s">
        <v>28</v>
      </c>
      <c r="AE10" s="205"/>
      <c r="AF10" s="213"/>
      <c r="AG10" s="201"/>
      <c r="AH10" s="218"/>
      <c r="AI10" s="203"/>
      <c r="AJ10" s="205"/>
      <c r="AK10" s="220"/>
      <c r="AL10" s="199"/>
      <c r="AM10" s="199"/>
      <c r="AN10" s="199"/>
      <c r="AO10" s="199"/>
      <c r="AP10" s="216"/>
      <c r="AQ10" s="208"/>
    </row>
    <row r="11" spans="1:43" s="10" customFormat="1" ht="30.75" customHeight="1" thickBot="1">
      <c r="A11" s="82"/>
      <c r="B11" s="83"/>
      <c r="C11" s="83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4" t="s">
        <v>24</v>
      </c>
      <c r="X11" s="85">
        <f>X18+X26+X34</f>
        <v>0</v>
      </c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4" t="s">
        <v>24</v>
      </c>
      <c r="AK11" s="85"/>
      <c r="AL11" s="85">
        <f>AL18+AL26+AL34</f>
        <v>0</v>
      </c>
      <c r="AM11" s="85">
        <f>AM18+AM26+AM34</f>
        <v>0</v>
      </c>
      <c r="AN11" s="85">
        <f>AN18+AN26+AN34</f>
        <v>0</v>
      </c>
      <c r="AO11" s="143">
        <f aca="true" t="shared" si="0" ref="AO11:AO17">AL11+AM11+AN11</f>
        <v>0</v>
      </c>
      <c r="AP11" s="106">
        <f>AP18+AP26+AP34</f>
        <v>0</v>
      </c>
      <c r="AQ11" s="102"/>
    </row>
    <row r="12" spans="1:43" s="3" customFormat="1" ht="12.75">
      <c r="A12" s="98" t="s">
        <v>49</v>
      </c>
      <c r="B12" s="226"/>
      <c r="C12" s="227"/>
      <c r="D12" s="77"/>
      <c r="E12" s="49"/>
      <c r="F12" s="50"/>
      <c r="G12" s="78"/>
      <c r="H12" s="79"/>
      <c r="I12" s="89"/>
      <c r="J12" s="89"/>
      <c r="K12" s="80"/>
      <c r="L12" s="51"/>
      <c r="M12" s="51"/>
      <c r="N12" s="17"/>
      <c r="O12" s="17"/>
      <c r="P12" s="17"/>
      <c r="Q12" s="41">
        <f aca="true" t="shared" si="1" ref="Q12:Q17">IF(K12="SI",(IF((N12+O12+P12)&gt;0.1*L12,((0.1*L12)-(0.22*0.1*L12)/(1+0.22)),N12+O12)),(IF((N12+O12+P12)&gt;0.1*L12,0.1*L12,N12+O12+P12)))</f>
        <v>0</v>
      </c>
      <c r="R12" s="47">
        <f aca="true" t="shared" si="2" ref="R12:R17">IF(K12="SI",L12+Q12,L12+M12+Q12)</f>
        <v>0</v>
      </c>
      <c r="S12" s="42">
        <f aca="true" t="shared" si="3" ref="S12:S17">R12*0.5</f>
        <v>0</v>
      </c>
      <c r="T12" s="22"/>
      <c r="U12" s="25"/>
      <c r="V12" s="46">
        <f aca="true" t="shared" si="4" ref="V12:V17">T12+U12</f>
        <v>0</v>
      </c>
      <c r="W12" s="18"/>
      <c r="X12" s="32">
        <f aca="true" t="shared" si="5" ref="X12:X17">IF(T12&gt;0,IF((IF(S12+V12&lt;=R12,S12,IF(R12-V12&gt;=0,R12-V12,0)))+V12&lt;R12,IF(W12&gt;=(R12-V12-(IF(S12+V12&lt;=R12,S12,IF(R12-V12&gt;=0,R12-V12,0)))),R12-V12,(IF(S12+V12&lt;=R12,S12,IF(R12-V12&gt;=0,R12-V12,0)))+W12),IF(S12+V12&lt;=R12,S12,IF(R12-V12&gt;=0,R12-V12,0))),IF(S12+V12&lt;=R12,S12,IF(R12-V12&gt;=0,R12-V12,0)))</f>
        <v>0</v>
      </c>
      <c r="Y12" s="15"/>
      <c r="Z12" s="16"/>
      <c r="AA12" s="15"/>
      <c r="AB12" s="16"/>
      <c r="AC12" s="15"/>
      <c r="AD12" s="17"/>
      <c r="AE12" s="35">
        <f aca="true" t="shared" si="6" ref="AE12:AE17">IF(K12="SI",Y12+AA12+AC12,Z12+AB12+AD12)</f>
        <v>0</v>
      </c>
      <c r="AF12" s="35">
        <f aca="true" t="shared" si="7" ref="AF12:AF17">AE12*0.8</f>
        <v>0</v>
      </c>
      <c r="AG12" s="15"/>
      <c r="AH12" s="17"/>
      <c r="AI12" s="39">
        <f aca="true" t="shared" si="8" ref="AI12:AI17">AG12+AH12</f>
        <v>0</v>
      </c>
      <c r="AJ12" s="18"/>
      <c r="AK12" s="32">
        <f aca="true" t="shared" si="9" ref="AK12:AK17">IF(AG12&gt;0,IF((IF(AF12+AI12&lt;=AE12,AF12,IF(AE12-AI12&gt;=0,AE12-AI12,0)))+AI12&lt;AE12,IF(AJ12&gt;=(AE12-AI12-(IF(AF12+AI12&lt;=AE12,AF12,IF(AE12-AI12&gt;=0,AE12-AI12,0)))),AE12-AI12,(IF(AF12+AI12&lt;=AE12,AF12,IF(AE12-AI12&gt;=0,AE12-AI12,0)))+AJ12),IF(AF12+AI12&lt;=AE12,AF12,IF(AE12-AI12&gt;=0,AE12-AI12,0))),IF(AF12+AI12&lt;=AE12,AF12,IF(AE12-AI12&gt;=0,AE12-AI12,0)))</f>
        <v>0</v>
      </c>
      <c r="AL12" s="97">
        <f aca="true" t="shared" si="10" ref="AL12:AL17">IF(OR(I12="c",I12="d"),IF((X12+AK12)&gt;=450000,450000,X12+AK12),0)</f>
        <v>0</v>
      </c>
      <c r="AM12" s="97">
        <f aca="true" t="shared" si="11" ref="AM12:AM17">IF(AND(OR(I12="e",I12="f"),J12="NO"),IF((X12+AK12)&gt;=200000,200000,X12+AK12),0)</f>
        <v>0</v>
      </c>
      <c r="AN12" s="97">
        <f aca="true" t="shared" si="12" ref="AN12:AN17">IF(AND(OR(I12="e",I12="f"),J12="SI"),IF((X12+AK12)&gt;=100000,100000,X12+AK12),0)</f>
        <v>0</v>
      </c>
      <c r="AO12" s="134">
        <f t="shared" si="0"/>
        <v>0</v>
      </c>
      <c r="AP12" s="139">
        <f aca="true" t="shared" si="13" ref="AP12:AP17">IF(AO12&lt;=20000,AO12,20000)</f>
        <v>0</v>
      </c>
      <c r="AQ12" s="135"/>
    </row>
    <row r="13" spans="1:43" s="3" customFormat="1" ht="15.75" customHeight="1">
      <c r="A13" s="99" t="s">
        <v>49</v>
      </c>
      <c r="B13" s="228"/>
      <c r="C13" s="229"/>
      <c r="D13" s="61"/>
      <c r="E13" s="53"/>
      <c r="F13" s="52"/>
      <c r="G13" s="64"/>
      <c r="H13" s="65"/>
      <c r="I13" s="90"/>
      <c r="J13" s="90"/>
      <c r="K13" s="68"/>
      <c r="L13" s="51"/>
      <c r="M13" s="51"/>
      <c r="N13" s="17"/>
      <c r="O13" s="17"/>
      <c r="P13" s="17"/>
      <c r="Q13" s="41">
        <f t="shared" si="1"/>
        <v>0</v>
      </c>
      <c r="R13" s="43">
        <f t="shared" si="2"/>
        <v>0</v>
      </c>
      <c r="S13" s="42">
        <f t="shared" si="3"/>
        <v>0</v>
      </c>
      <c r="T13" s="4"/>
      <c r="U13" s="24"/>
      <c r="V13" s="48">
        <f t="shared" si="4"/>
        <v>0</v>
      </c>
      <c r="W13" s="19"/>
      <c r="X13" s="33">
        <f t="shared" si="5"/>
        <v>0</v>
      </c>
      <c r="Y13" s="11"/>
      <c r="Z13" s="12"/>
      <c r="AA13" s="11"/>
      <c r="AB13" s="12"/>
      <c r="AC13" s="11"/>
      <c r="AD13" s="8"/>
      <c r="AE13" s="35">
        <f t="shared" si="6"/>
        <v>0</v>
      </c>
      <c r="AF13" s="35">
        <f t="shared" si="7"/>
        <v>0</v>
      </c>
      <c r="AG13" s="11"/>
      <c r="AH13" s="8"/>
      <c r="AI13" s="39">
        <f t="shared" si="8"/>
        <v>0</v>
      </c>
      <c r="AJ13" s="19"/>
      <c r="AK13" s="32">
        <f t="shared" si="9"/>
        <v>0</v>
      </c>
      <c r="AL13" s="97">
        <f t="shared" si="10"/>
        <v>0</v>
      </c>
      <c r="AM13" s="97">
        <f t="shared" si="11"/>
        <v>0</v>
      </c>
      <c r="AN13" s="97">
        <f t="shared" si="12"/>
        <v>0</v>
      </c>
      <c r="AO13" s="134">
        <f t="shared" si="0"/>
        <v>0</v>
      </c>
      <c r="AP13" s="140">
        <f t="shared" si="13"/>
        <v>0</v>
      </c>
      <c r="AQ13" s="136"/>
    </row>
    <row r="14" spans="1:43" ht="12.75">
      <c r="A14" s="99" t="s">
        <v>49</v>
      </c>
      <c r="B14" s="228"/>
      <c r="C14" s="229"/>
      <c r="D14" s="61"/>
      <c r="E14" s="53"/>
      <c r="F14" s="52"/>
      <c r="G14" s="64"/>
      <c r="H14" s="65"/>
      <c r="I14" s="90"/>
      <c r="J14" s="90"/>
      <c r="K14" s="68"/>
      <c r="L14" s="54"/>
      <c r="M14" s="51"/>
      <c r="N14" s="17"/>
      <c r="O14" s="17"/>
      <c r="P14" s="5"/>
      <c r="Q14" s="41">
        <f t="shared" si="1"/>
        <v>0</v>
      </c>
      <c r="R14" s="43">
        <f t="shared" si="2"/>
        <v>0</v>
      </c>
      <c r="S14" s="42">
        <f t="shared" si="3"/>
        <v>0</v>
      </c>
      <c r="T14" s="4"/>
      <c r="U14" s="24"/>
      <c r="V14" s="48">
        <f t="shared" si="4"/>
        <v>0</v>
      </c>
      <c r="W14" s="19"/>
      <c r="X14" s="33">
        <f t="shared" si="5"/>
        <v>0</v>
      </c>
      <c r="Y14" s="11"/>
      <c r="Z14" s="12"/>
      <c r="AA14" s="11"/>
      <c r="AB14" s="12"/>
      <c r="AC14" s="11"/>
      <c r="AD14" s="8"/>
      <c r="AE14" s="35">
        <f t="shared" si="6"/>
        <v>0</v>
      </c>
      <c r="AF14" s="35">
        <f t="shared" si="7"/>
        <v>0</v>
      </c>
      <c r="AG14" s="11"/>
      <c r="AH14" s="8"/>
      <c r="AI14" s="39">
        <f t="shared" si="8"/>
        <v>0</v>
      </c>
      <c r="AJ14" s="19"/>
      <c r="AK14" s="32">
        <f t="shared" si="9"/>
        <v>0</v>
      </c>
      <c r="AL14" s="97">
        <f t="shared" si="10"/>
        <v>0</v>
      </c>
      <c r="AM14" s="97">
        <f t="shared" si="11"/>
        <v>0</v>
      </c>
      <c r="AN14" s="97">
        <f t="shared" si="12"/>
        <v>0</v>
      </c>
      <c r="AO14" s="134">
        <f t="shared" si="0"/>
        <v>0</v>
      </c>
      <c r="AP14" s="140">
        <f t="shared" si="13"/>
        <v>0</v>
      </c>
      <c r="AQ14" s="137"/>
    </row>
    <row r="15" spans="1:43" ht="12.75">
      <c r="A15" s="99" t="s">
        <v>49</v>
      </c>
      <c r="B15" s="230"/>
      <c r="C15" s="231"/>
      <c r="D15" s="75"/>
      <c r="E15" s="27"/>
      <c r="F15" s="23"/>
      <c r="G15" s="66"/>
      <c r="H15" s="67"/>
      <c r="I15" s="91"/>
      <c r="J15" s="91"/>
      <c r="K15" s="69"/>
      <c r="L15" s="7"/>
      <c r="M15" s="7"/>
      <c r="N15" s="5"/>
      <c r="O15" s="5"/>
      <c r="P15" s="5"/>
      <c r="Q15" s="41">
        <f t="shared" si="1"/>
        <v>0</v>
      </c>
      <c r="R15" s="43">
        <f t="shared" si="2"/>
        <v>0</v>
      </c>
      <c r="S15" s="42">
        <f t="shared" si="3"/>
        <v>0</v>
      </c>
      <c r="T15" s="13"/>
      <c r="U15" s="14"/>
      <c r="V15" s="48">
        <f t="shared" si="4"/>
        <v>0</v>
      </c>
      <c r="W15" s="19"/>
      <c r="X15" s="33">
        <f t="shared" si="5"/>
        <v>0</v>
      </c>
      <c r="Y15" s="55"/>
      <c r="Z15" s="56"/>
      <c r="AA15" s="55"/>
      <c r="AB15" s="56"/>
      <c r="AC15" s="55"/>
      <c r="AD15" s="57"/>
      <c r="AE15" s="35">
        <f t="shared" si="6"/>
        <v>0</v>
      </c>
      <c r="AF15" s="35">
        <f t="shared" si="7"/>
        <v>0</v>
      </c>
      <c r="AG15" s="13"/>
      <c r="AH15" s="9"/>
      <c r="AI15" s="39">
        <f t="shared" si="8"/>
        <v>0</v>
      </c>
      <c r="AJ15" s="19"/>
      <c r="AK15" s="33">
        <f t="shared" si="9"/>
        <v>0</v>
      </c>
      <c r="AL15" s="97">
        <f t="shared" si="10"/>
        <v>0</v>
      </c>
      <c r="AM15" s="97">
        <f t="shared" si="11"/>
        <v>0</v>
      </c>
      <c r="AN15" s="97">
        <f t="shared" si="12"/>
        <v>0</v>
      </c>
      <c r="AO15" s="134">
        <f t="shared" si="0"/>
        <v>0</v>
      </c>
      <c r="AP15" s="140">
        <f t="shared" si="13"/>
        <v>0</v>
      </c>
      <c r="AQ15" s="137"/>
    </row>
    <row r="16" spans="1:43" ht="12.75">
      <c r="A16" s="99" t="s">
        <v>49</v>
      </c>
      <c r="B16" s="230"/>
      <c r="C16" s="231"/>
      <c r="D16" s="75"/>
      <c r="E16" s="27"/>
      <c r="F16" s="23"/>
      <c r="G16" s="66"/>
      <c r="H16" s="67"/>
      <c r="I16" s="91"/>
      <c r="J16" s="91"/>
      <c r="K16" s="69"/>
      <c r="L16" s="7"/>
      <c r="M16" s="7"/>
      <c r="N16" s="5"/>
      <c r="O16" s="5"/>
      <c r="P16" s="5"/>
      <c r="Q16" s="41">
        <f t="shared" si="1"/>
        <v>0</v>
      </c>
      <c r="R16" s="43">
        <f t="shared" si="2"/>
        <v>0</v>
      </c>
      <c r="S16" s="42">
        <f t="shared" si="3"/>
        <v>0</v>
      </c>
      <c r="T16" s="13"/>
      <c r="U16" s="14"/>
      <c r="V16" s="48">
        <f t="shared" si="4"/>
        <v>0</v>
      </c>
      <c r="W16" s="19"/>
      <c r="X16" s="33">
        <f t="shared" si="5"/>
        <v>0</v>
      </c>
      <c r="Y16" s="55"/>
      <c r="Z16" s="56"/>
      <c r="AA16" s="55"/>
      <c r="AB16" s="56"/>
      <c r="AC16" s="55"/>
      <c r="AD16" s="57"/>
      <c r="AE16" s="36">
        <f t="shared" si="6"/>
        <v>0</v>
      </c>
      <c r="AF16" s="35">
        <f t="shared" si="7"/>
        <v>0</v>
      </c>
      <c r="AG16" s="13"/>
      <c r="AH16" s="9"/>
      <c r="AI16" s="39">
        <f t="shared" si="8"/>
        <v>0</v>
      </c>
      <c r="AJ16" s="19"/>
      <c r="AK16" s="33">
        <f t="shared" si="9"/>
        <v>0</v>
      </c>
      <c r="AL16" s="97">
        <f t="shared" si="10"/>
        <v>0</v>
      </c>
      <c r="AM16" s="97">
        <f t="shared" si="11"/>
        <v>0</v>
      </c>
      <c r="AN16" s="97">
        <f t="shared" si="12"/>
        <v>0</v>
      </c>
      <c r="AO16" s="134">
        <f t="shared" si="0"/>
        <v>0</v>
      </c>
      <c r="AP16" s="140">
        <f t="shared" si="13"/>
        <v>0</v>
      </c>
      <c r="AQ16" s="137"/>
    </row>
    <row r="17" spans="1:43" ht="13.5" thickBot="1">
      <c r="A17" s="100" t="s">
        <v>49</v>
      </c>
      <c r="B17" s="232"/>
      <c r="C17" s="233"/>
      <c r="D17" s="76"/>
      <c r="E17" s="70"/>
      <c r="F17" s="71"/>
      <c r="G17" s="72"/>
      <c r="H17" s="74"/>
      <c r="I17" s="92"/>
      <c r="J17" s="92"/>
      <c r="K17" s="73"/>
      <c r="L17" s="20"/>
      <c r="M17" s="20"/>
      <c r="N17" s="21"/>
      <c r="O17" s="21"/>
      <c r="P17" s="21"/>
      <c r="Q17" s="44">
        <f t="shared" si="1"/>
        <v>0</v>
      </c>
      <c r="R17" s="45">
        <f t="shared" si="2"/>
        <v>0</v>
      </c>
      <c r="S17" s="42">
        <f t="shared" si="3"/>
        <v>0</v>
      </c>
      <c r="T17" s="28"/>
      <c r="U17" s="29"/>
      <c r="V17" s="48">
        <f t="shared" si="4"/>
        <v>0</v>
      </c>
      <c r="W17" s="30"/>
      <c r="X17" s="34">
        <f t="shared" si="5"/>
        <v>0</v>
      </c>
      <c r="Y17" s="58"/>
      <c r="Z17" s="59"/>
      <c r="AA17" s="58"/>
      <c r="AB17" s="59"/>
      <c r="AC17" s="58"/>
      <c r="AD17" s="60"/>
      <c r="AE17" s="37">
        <f t="shared" si="6"/>
        <v>0</v>
      </c>
      <c r="AF17" s="38">
        <f t="shared" si="7"/>
        <v>0</v>
      </c>
      <c r="AG17" s="28"/>
      <c r="AH17" s="31"/>
      <c r="AI17" s="40">
        <f t="shared" si="8"/>
        <v>0</v>
      </c>
      <c r="AJ17" s="30"/>
      <c r="AK17" s="34">
        <f t="shared" si="9"/>
        <v>0</v>
      </c>
      <c r="AL17" s="97">
        <f t="shared" si="10"/>
        <v>0</v>
      </c>
      <c r="AM17" s="97">
        <f t="shared" si="11"/>
        <v>0</v>
      </c>
      <c r="AN17" s="97">
        <f t="shared" si="12"/>
        <v>0</v>
      </c>
      <c r="AO17" s="134">
        <f t="shared" si="0"/>
        <v>0</v>
      </c>
      <c r="AP17" s="142">
        <f t="shared" si="13"/>
        <v>0</v>
      </c>
      <c r="AQ17" s="138"/>
    </row>
    <row r="18" spans="1:42" ht="13.5" thickBot="1">
      <c r="A18" s="234"/>
      <c r="B18" s="235"/>
      <c r="C18" s="235"/>
      <c r="D18" s="235"/>
      <c r="E18" s="236"/>
      <c r="F18" s="236"/>
      <c r="G18" s="236"/>
      <c r="H18" s="236"/>
      <c r="I18" s="236"/>
      <c r="J18" s="236"/>
      <c r="K18" s="236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7"/>
      <c r="X18" s="107"/>
      <c r="Y18" s="94"/>
      <c r="Z18" s="95"/>
      <c r="AA18" s="95"/>
      <c r="AB18" s="95"/>
      <c r="AC18" s="95"/>
      <c r="AD18" s="95"/>
      <c r="AE18" s="96"/>
      <c r="AF18" s="96"/>
      <c r="AG18" s="95"/>
      <c r="AH18" s="95"/>
      <c r="AI18" s="96"/>
      <c r="AJ18" s="109"/>
      <c r="AK18" s="109" t="s">
        <v>18</v>
      </c>
      <c r="AL18" s="110">
        <f>SUM(AL12:AL17)</f>
        <v>0</v>
      </c>
      <c r="AM18" s="110">
        <f>SUM(AM12:AM17)</f>
        <v>0</v>
      </c>
      <c r="AN18" s="110">
        <f>SUM(AN12:AN17)</f>
        <v>0</v>
      </c>
      <c r="AO18" s="144">
        <f>AN18+AM18+AL18</f>
        <v>0</v>
      </c>
      <c r="AP18" s="141">
        <f>SUM(AP12:AP17)</f>
        <v>0</v>
      </c>
    </row>
    <row r="19" spans="1:42" ht="24.75" customHeight="1" thickBot="1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40"/>
      <c r="AP19" s="128"/>
    </row>
    <row r="20" spans="1:43" ht="12.75">
      <c r="A20" s="101" t="s">
        <v>50</v>
      </c>
      <c r="B20" s="226"/>
      <c r="C20" s="227"/>
      <c r="D20" s="77"/>
      <c r="E20" s="49"/>
      <c r="F20" s="50"/>
      <c r="G20" s="78"/>
      <c r="H20" s="79"/>
      <c r="I20" s="89"/>
      <c r="J20" s="89"/>
      <c r="K20" s="80"/>
      <c r="L20" s="51"/>
      <c r="M20" s="51"/>
      <c r="N20" s="111"/>
      <c r="O20" s="111"/>
      <c r="P20" s="111"/>
      <c r="Q20" s="41">
        <f aca="true" t="shared" si="14" ref="Q20:Q25">IF(K20="SI",(IF((N20+O20+P20)&gt;0.1*L20,((0.1*L20)-(0.22*0.1*L20)/(1+0.22)),N20+O20)),(IF((N20+O20+P20)&gt;0.1*L20,0.1*L20,N20+O20+P20)))</f>
        <v>0</v>
      </c>
      <c r="R20" s="47">
        <f aca="true" t="shared" si="15" ref="R20:R25">IF(K20="SI",L20+Q20,L20+M20+Q20)</f>
        <v>0</v>
      </c>
      <c r="S20" s="42">
        <f aca="true" t="shared" si="16" ref="S20:S25">R20*0.5</f>
        <v>0</v>
      </c>
      <c r="T20" s="112"/>
      <c r="U20" s="113"/>
      <c r="V20" s="46">
        <f aca="true" t="shared" si="17" ref="V20:V25">T20+U20</f>
        <v>0</v>
      </c>
      <c r="W20" s="18"/>
      <c r="X20" s="32">
        <f aca="true" t="shared" si="18" ref="X20:X25">IF(T20&gt;0,IF((IF(S20+V20&lt;=R20,S20,IF(R20-V20&gt;=0,R20-V20,0)))+V20&lt;R20,IF(W20&gt;=(R20-V20-(IF(S20+V20&lt;=R20,S20,IF(R20-V20&gt;=0,R20-V20,0)))),R20-V20,(IF(S20+V20&lt;=R20,S20,IF(R20-V20&gt;=0,R20-V20,0)))+W20),IF(S20+V20&lt;=R20,S20,IF(R20-V20&gt;=0,R20-V20,0))),IF(S20+V20&lt;=R20,S20,IF(R20-V20&gt;=0,R20-V20,0)))</f>
        <v>0</v>
      </c>
      <c r="Y20" s="114"/>
      <c r="Z20" s="115"/>
      <c r="AA20" s="114"/>
      <c r="AB20" s="115"/>
      <c r="AC20" s="114"/>
      <c r="AD20" s="116"/>
      <c r="AE20" s="35">
        <f aca="true" t="shared" si="19" ref="AE20:AE25">IF(K20="SI",Y20+AA20+AC20,Z20+AB20+AD20)</f>
        <v>0</v>
      </c>
      <c r="AF20" s="35">
        <f aca="true" t="shared" si="20" ref="AF20:AF25">AE20*0.8</f>
        <v>0</v>
      </c>
      <c r="AG20" s="112"/>
      <c r="AH20" s="117"/>
      <c r="AI20" s="39">
        <f aca="true" t="shared" si="21" ref="AI20:AI25">AG20+AH20</f>
        <v>0</v>
      </c>
      <c r="AJ20" s="18"/>
      <c r="AK20" s="32">
        <f aca="true" t="shared" si="22" ref="AK20:AK25">IF(AG20&gt;0,IF((IF(AF20+AI20&lt;=AE20,AF20,IF(AE20-AI20&gt;=0,AE20-AI20,0)))+AI20&lt;AE20,IF(AJ20&gt;=(AE20-AI20-(IF(AF20+AI20&lt;=AE20,AF20,IF(AE20-AI20&gt;=0,AE20-AI20,0)))),AE20-AI20,(IF(AF20+AI20&lt;=AE20,AF20,IF(AE20-AI20&gt;=0,AE20-AI20,0)))+AJ20),IF(AF20+AI20&lt;=AE20,AF20,IF(AE20-AI20&gt;=0,AE20-AI20,0))),IF(AF20+AI20&lt;=AE20,AF20,IF(AE20-AI20&gt;=0,AE20-AI20,0)))</f>
        <v>0</v>
      </c>
      <c r="AL20" s="97">
        <f aca="true" t="shared" si="23" ref="AL20:AL25">IF(OR(I20="c",I20="d"),IF((X20+AK20)&gt;=450000,450000,X20+AK20),0)</f>
        <v>0</v>
      </c>
      <c r="AM20" s="97">
        <f aca="true" t="shared" si="24" ref="AM20:AM25">IF(AND(OR(I20="e",I20="f"),J20="NO"),IF((X20+AK20)&gt;=200000,200000,X20+AK20),0)</f>
        <v>0</v>
      </c>
      <c r="AN20" s="97">
        <f aca="true" t="shared" si="25" ref="AN20:AN25">IF(AND(OR(I20="e",I20="f"),J20="SI"),IF((X20+AK20)&gt;=100000,100000,X20+AK20),0)</f>
        <v>0</v>
      </c>
      <c r="AO20" s="134">
        <f aca="true" t="shared" si="26" ref="AO20:AO25">AL20+AM20+AN20</f>
        <v>0</v>
      </c>
      <c r="AP20" s="139">
        <f aca="true" t="shared" si="27" ref="AP20:AP25">IF(AO20&lt;=20000,AO20,20000)</f>
        <v>0</v>
      </c>
      <c r="AQ20" s="135"/>
    </row>
    <row r="21" spans="1:43" ht="12.75">
      <c r="A21" s="99" t="s">
        <v>50</v>
      </c>
      <c r="B21" s="228"/>
      <c r="C21" s="229"/>
      <c r="D21" s="62"/>
      <c r="E21" s="53"/>
      <c r="F21" s="52"/>
      <c r="G21" s="64"/>
      <c r="H21" s="65"/>
      <c r="I21" s="90"/>
      <c r="J21" s="90"/>
      <c r="K21" s="68"/>
      <c r="L21" s="54"/>
      <c r="M21" s="54"/>
      <c r="N21" s="5"/>
      <c r="O21" s="5"/>
      <c r="P21" s="5"/>
      <c r="Q21" s="41">
        <f t="shared" si="14"/>
        <v>0</v>
      </c>
      <c r="R21" s="43">
        <f t="shared" si="15"/>
        <v>0</v>
      </c>
      <c r="S21" s="42">
        <f t="shared" si="16"/>
        <v>0</v>
      </c>
      <c r="T21" s="13"/>
      <c r="U21" s="14"/>
      <c r="V21" s="48">
        <f t="shared" si="17"/>
        <v>0</v>
      </c>
      <c r="W21" s="19"/>
      <c r="X21" s="33">
        <f t="shared" si="18"/>
        <v>0</v>
      </c>
      <c r="Y21" s="55"/>
      <c r="Z21" s="56"/>
      <c r="AA21" s="55"/>
      <c r="AB21" s="56"/>
      <c r="AC21" s="55"/>
      <c r="AD21" s="57"/>
      <c r="AE21" s="36">
        <f t="shared" si="19"/>
        <v>0</v>
      </c>
      <c r="AF21" s="35">
        <f t="shared" si="20"/>
        <v>0</v>
      </c>
      <c r="AG21" s="13"/>
      <c r="AH21" s="9"/>
      <c r="AI21" s="39">
        <f t="shared" si="21"/>
        <v>0</v>
      </c>
      <c r="AJ21" s="19"/>
      <c r="AK21" s="33">
        <f t="shared" si="22"/>
        <v>0</v>
      </c>
      <c r="AL21" s="97">
        <f t="shared" si="23"/>
        <v>0</v>
      </c>
      <c r="AM21" s="97">
        <f t="shared" si="24"/>
        <v>0</v>
      </c>
      <c r="AN21" s="97">
        <f t="shared" si="25"/>
        <v>0</v>
      </c>
      <c r="AO21" s="134">
        <f t="shared" si="26"/>
        <v>0</v>
      </c>
      <c r="AP21" s="140">
        <f t="shared" si="27"/>
        <v>0</v>
      </c>
      <c r="AQ21" s="136"/>
    </row>
    <row r="22" spans="1:43" ht="12.75">
      <c r="A22" s="99" t="s">
        <v>50</v>
      </c>
      <c r="B22" s="228"/>
      <c r="C22" s="229"/>
      <c r="D22" s="63"/>
      <c r="E22" s="53"/>
      <c r="F22" s="52"/>
      <c r="G22" s="64"/>
      <c r="H22" s="65"/>
      <c r="I22" s="90"/>
      <c r="J22" s="90"/>
      <c r="K22" s="68"/>
      <c r="L22" s="54"/>
      <c r="M22" s="54"/>
      <c r="N22" s="8"/>
      <c r="O22" s="8"/>
      <c r="P22" s="8"/>
      <c r="Q22" s="41">
        <f t="shared" si="14"/>
        <v>0</v>
      </c>
      <c r="R22" s="43">
        <f t="shared" si="15"/>
        <v>0</v>
      </c>
      <c r="S22" s="42">
        <f t="shared" si="16"/>
        <v>0</v>
      </c>
      <c r="T22" s="13"/>
      <c r="U22" s="14"/>
      <c r="V22" s="48">
        <f t="shared" si="17"/>
        <v>0</v>
      </c>
      <c r="W22" s="19"/>
      <c r="X22" s="33">
        <f t="shared" si="18"/>
        <v>0</v>
      </c>
      <c r="Y22" s="55"/>
      <c r="Z22" s="56"/>
      <c r="AA22" s="55"/>
      <c r="AB22" s="56"/>
      <c r="AC22" s="55"/>
      <c r="AD22" s="57"/>
      <c r="AE22" s="36">
        <f t="shared" si="19"/>
        <v>0</v>
      </c>
      <c r="AF22" s="35">
        <f t="shared" si="20"/>
        <v>0</v>
      </c>
      <c r="AG22" s="13"/>
      <c r="AH22" s="9"/>
      <c r="AI22" s="39">
        <f t="shared" si="21"/>
        <v>0</v>
      </c>
      <c r="AJ22" s="19"/>
      <c r="AK22" s="33">
        <f t="shared" si="22"/>
        <v>0</v>
      </c>
      <c r="AL22" s="97">
        <f t="shared" si="23"/>
        <v>0</v>
      </c>
      <c r="AM22" s="97">
        <f t="shared" si="24"/>
        <v>0</v>
      </c>
      <c r="AN22" s="97">
        <f t="shared" si="25"/>
        <v>0</v>
      </c>
      <c r="AO22" s="134">
        <f t="shared" si="26"/>
        <v>0</v>
      </c>
      <c r="AP22" s="140">
        <f t="shared" si="27"/>
        <v>0</v>
      </c>
      <c r="AQ22" s="137"/>
    </row>
    <row r="23" spans="1:43" ht="12.75">
      <c r="A23" s="99" t="s">
        <v>50</v>
      </c>
      <c r="B23" s="230"/>
      <c r="C23" s="231"/>
      <c r="D23" s="63"/>
      <c r="E23" s="53"/>
      <c r="F23" s="52"/>
      <c r="G23" s="64"/>
      <c r="H23" s="65"/>
      <c r="I23" s="90"/>
      <c r="J23" s="90"/>
      <c r="K23" s="68"/>
      <c r="L23" s="54"/>
      <c r="M23" s="54"/>
      <c r="N23" s="8"/>
      <c r="O23" s="8"/>
      <c r="P23" s="8"/>
      <c r="Q23" s="41">
        <f t="shared" si="14"/>
        <v>0</v>
      </c>
      <c r="R23" s="43">
        <f t="shared" si="15"/>
        <v>0</v>
      </c>
      <c r="S23" s="42">
        <f t="shared" si="16"/>
        <v>0</v>
      </c>
      <c r="T23" s="13"/>
      <c r="U23" s="14"/>
      <c r="V23" s="48">
        <f t="shared" si="17"/>
        <v>0</v>
      </c>
      <c r="W23" s="19"/>
      <c r="X23" s="33">
        <f t="shared" si="18"/>
        <v>0</v>
      </c>
      <c r="Y23" s="55"/>
      <c r="Z23" s="56"/>
      <c r="AA23" s="55"/>
      <c r="AB23" s="56"/>
      <c r="AC23" s="55"/>
      <c r="AD23" s="57"/>
      <c r="AE23" s="36">
        <f t="shared" si="19"/>
        <v>0</v>
      </c>
      <c r="AF23" s="35">
        <f t="shared" si="20"/>
        <v>0</v>
      </c>
      <c r="AG23" s="13"/>
      <c r="AH23" s="9"/>
      <c r="AI23" s="39">
        <f t="shared" si="21"/>
        <v>0</v>
      </c>
      <c r="AJ23" s="19"/>
      <c r="AK23" s="33">
        <f t="shared" si="22"/>
        <v>0</v>
      </c>
      <c r="AL23" s="97">
        <f t="shared" si="23"/>
        <v>0</v>
      </c>
      <c r="AM23" s="97">
        <f t="shared" si="24"/>
        <v>0</v>
      </c>
      <c r="AN23" s="97">
        <f t="shared" si="25"/>
        <v>0</v>
      </c>
      <c r="AO23" s="134">
        <f t="shared" si="26"/>
        <v>0</v>
      </c>
      <c r="AP23" s="140">
        <f t="shared" si="27"/>
        <v>0</v>
      </c>
      <c r="AQ23" s="137"/>
    </row>
    <row r="24" spans="1:43" ht="12.75">
      <c r="A24" s="99" t="s">
        <v>50</v>
      </c>
      <c r="B24" s="241"/>
      <c r="C24" s="242"/>
      <c r="D24" s="75"/>
      <c r="E24" s="27"/>
      <c r="F24" s="23"/>
      <c r="G24" s="66"/>
      <c r="H24" s="67"/>
      <c r="I24" s="91"/>
      <c r="J24" s="91"/>
      <c r="K24" s="69"/>
      <c r="L24" s="7"/>
      <c r="M24" s="7"/>
      <c r="N24" s="5"/>
      <c r="O24" s="5"/>
      <c r="P24" s="5"/>
      <c r="Q24" s="41">
        <f t="shared" si="14"/>
        <v>0</v>
      </c>
      <c r="R24" s="43">
        <f t="shared" si="15"/>
        <v>0</v>
      </c>
      <c r="S24" s="42">
        <f t="shared" si="16"/>
        <v>0</v>
      </c>
      <c r="T24" s="13"/>
      <c r="U24" s="14"/>
      <c r="V24" s="48">
        <f t="shared" si="17"/>
        <v>0</v>
      </c>
      <c r="W24" s="19"/>
      <c r="X24" s="33">
        <f t="shared" si="18"/>
        <v>0</v>
      </c>
      <c r="Y24" s="55"/>
      <c r="Z24" s="56"/>
      <c r="AA24" s="55"/>
      <c r="AB24" s="56"/>
      <c r="AC24" s="55"/>
      <c r="AD24" s="57"/>
      <c r="AE24" s="36">
        <f t="shared" si="19"/>
        <v>0</v>
      </c>
      <c r="AF24" s="35">
        <f t="shared" si="20"/>
        <v>0</v>
      </c>
      <c r="AG24" s="13"/>
      <c r="AH24" s="9"/>
      <c r="AI24" s="39">
        <f t="shared" si="21"/>
        <v>0</v>
      </c>
      <c r="AJ24" s="19"/>
      <c r="AK24" s="33">
        <f t="shared" si="22"/>
        <v>0</v>
      </c>
      <c r="AL24" s="97">
        <f t="shared" si="23"/>
        <v>0</v>
      </c>
      <c r="AM24" s="97">
        <f t="shared" si="24"/>
        <v>0</v>
      </c>
      <c r="AN24" s="97">
        <f t="shared" si="25"/>
        <v>0</v>
      </c>
      <c r="AO24" s="134">
        <f t="shared" si="26"/>
        <v>0</v>
      </c>
      <c r="AP24" s="140">
        <f t="shared" si="27"/>
        <v>0</v>
      </c>
      <c r="AQ24" s="137"/>
    </row>
    <row r="25" spans="1:43" ht="13.5" thickBot="1">
      <c r="A25" s="100" t="s">
        <v>50</v>
      </c>
      <c r="B25" s="232"/>
      <c r="C25" s="233"/>
      <c r="D25" s="76"/>
      <c r="E25" s="70"/>
      <c r="F25" s="71"/>
      <c r="G25" s="72"/>
      <c r="H25" s="74"/>
      <c r="I25" s="92"/>
      <c r="J25" s="92"/>
      <c r="K25" s="73"/>
      <c r="L25" s="20"/>
      <c r="M25" s="20"/>
      <c r="N25" s="21"/>
      <c r="O25" s="21"/>
      <c r="P25" s="21"/>
      <c r="Q25" s="44">
        <f t="shared" si="14"/>
        <v>0</v>
      </c>
      <c r="R25" s="45">
        <f t="shared" si="15"/>
        <v>0</v>
      </c>
      <c r="S25" s="42">
        <f t="shared" si="16"/>
        <v>0</v>
      </c>
      <c r="T25" s="28"/>
      <c r="U25" s="29"/>
      <c r="V25" s="48">
        <f t="shared" si="17"/>
        <v>0</v>
      </c>
      <c r="W25" s="30"/>
      <c r="X25" s="34">
        <f t="shared" si="18"/>
        <v>0</v>
      </c>
      <c r="Y25" s="58"/>
      <c r="Z25" s="59"/>
      <c r="AA25" s="58"/>
      <c r="AB25" s="59"/>
      <c r="AC25" s="58"/>
      <c r="AD25" s="60"/>
      <c r="AE25" s="37">
        <f t="shared" si="19"/>
        <v>0</v>
      </c>
      <c r="AF25" s="38">
        <f t="shared" si="20"/>
        <v>0</v>
      </c>
      <c r="AG25" s="28"/>
      <c r="AH25" s="31"/>
      <c r="AI25" s="40">
        <f t="shared" si="21"/>
        <v>0</v>
      </c>
      <c r="AJ25" s="30"/>
      <c r="AK25" s="33">
        <f t="shared" si="22"/>
        <v>0</v>
      </c>
      <c r="AL25" s="97">
        <f t="shared" si="23"/>
        <v>0</v>
      </c>
      <c r="AM25" s="97">
        <f t="shared" si="24"/>
        <v>0</v>
      </c>
      <c r="AN25" s="97">
        <f t="shared" si="25"/>
        <v>0</v>
      </c>
      <c r="AO25" s="134">
        <f t="shared" si="26"/>
        <v>0</v>
      </c>
      <c r="AP25" s="142">
        <f t="shared" si="27"/>
        <v>0</v>
      </c>
      <c r="AQ25" s="138"/>
    </row>
    <row r="26" spans="1:42" ht="15.75" customHeight="1" thickBot="1">
      <c r="A26" s="234"/>
      <c r="B26" s="235"/>
      <c r="C26" s="235"/>
      <c r="D26" s="235"/>
      <c r="E26" s="236"/>
      <c r="F26" s="236"/>
      <c r="G26" s="236"/>
      <c r="H26" s="236"/>
      <c r="I26" s="236"/>
      <c r="J26" s="236"/>
      <c r="K26" s="236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7"/>
      <c r="X26" s="107"/>
      <c r="Y26" s="94"/>
      <c r="Z26" s="95"/>
      <c r="AA26" s="95"/>
      <c r="AB26" s="95"/>
      <c r="AC26" s="95"/>
      <c r="AD26" s="95"/>
      <c r="AE26" s="96"/>
      <c r="AF26" s="96"/>
      <c r="AG26" s="95"/>
      <c r="AH26" s="95"/>
      <c r="AI26" s="96"/>
      <c r="AJ26" s="118"/>
      <c r="AK26" s="118" t="s">
        <v>19</v>
      </c>
      <c r="AL26" s="107">
        <f>SUM(AL20:AL25)</f>
        <v>0</v>
      </c>
      <c r="AM26" s="107">
        <f>SUM(AM20:AM25)</f>
        <v>0</v>
      </c>
      <c r="AN26" s="107">
        <f>SUM(AN20:AN25)</f>
        <v>0</v>
      </c>
      <c r="AO26" s="144">
        <f>AN26+AM26+AL26</f>
        <v>0</v>
      </c>
      <c r="AP26" s="141">
        <f>SUM(AP20:AP25)</f>
        <v>0</v>
      </c>
    </row>
    <row r="27" spans="1:42" ht="24.75" customHeight="1" thickBot="1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40"/>
      <c r="AP27" s="128"/>
    </row>
    <row r="28" spans="1:43" ht="24">
      <c r="A28" s="101" t="s">
        <v>51</v>
      </c>
      <c r="B28" s="226"/>
      <c r="C28" s="227"/>
      <c r="D28" s="77"/>
      <c r="E28" s="49"/>
      <c r="F28" s="50"/>
      <c r="G28" s="78"/>
      <c r="H28" s="79"/>
      <c r="I28" s="89"/>
      <c r="J28" s="89"/>
      <c r="K28" s="80"/>
      <c r="L28" s="51"/>
      <c r="M28" s="51"/>
      <c r="N28" s="111"/>
      <c r="O28" s="111"/>
      <c r="P28" s="111"/>
      <c r="Q28" s="41">
        <f aca="true" t="shared" si="28" ref="Q28:Q33">IF(K28="SI",(IF((N28+O28+P28)&gt;0.1*L28,((0.1*L28)-(0.22*0.1*L28)/(1+0.22)),N28+O28)),(IF((N28+O28+P28)&gt;0.1*L28,0.1*L28,N28+O28+P28)))</f>
        <v>0</v>
      </c>
      <c r="R28" s="47">
        <f aca="true" t="shared" si="29" ref="R28:R33">IF(K28="SI",L28+Q28,L28+M28+Q28)</f>
        <v>0</v>
      </c>
      <c r="S28" s="42">
        <f aca="true" t="shared" si="30" ref="S28:S33">R28*0.5</f>
        <v>0</v>
      </c>
      <c r="T28" s="112"/>
      <c r="U28" s="113"/>
      <c r="V28" s="46">
        <f aca="true" t="shared" si="31" ref="V28:V33">T28+U28</f>
        <v>0</v>
      </c>
      <c r="W28" s="18"/>
      <c r="X28" s="32">
        <f aca="true" t="shared" si="32" ref="X28:X33">IF(T28&gt;0,IF((IF(S28+V28&lt;=R28,S28,IF(R28-V28&gt;=0,R28-V28,0)))+V28&lt;R28,IF(W28&gt;=(R28-V28-(IF(S28+V28&lt;=R28,S28,IF(R28-V28&gt;=0,R28-V28,0)))),R28-V28,(IF(S28+V28&lt;=R28,S28,IF(R28-V28&gt;=0,R28-V28,0)))+W28),IF(S28+V28&lt;=R28,S28,IF(R28-V28&gt;=0,R28-V28,0))),IF(S28+V28&lt;=R28,S28,IF(R28-V28&gt;=0,R28-V28,0)))</f>
        <v>0</v>
      </c>
      <c r="Y28" s="114"/>
      <c r="Z28" s="115"/>
      <c r="AA28" s="114"/>
      <c r="AB28" s="115"/>
      <c r="AC28" s="114"/>
      <c r="AD28" s="116"/>
      <c r="AE28" s="35">
        <f aca="true" t="shared" si="33" ref="AE28:AE33">IF(K28="SI",Y28+AA28+AC28,Z28+AB28+AD28)</f>
        <v>0</v>
      </c>
      <c r="AF28" s="35">
        <f aca="true" t="shared" si="34" ref="AF28:AF33">AE28*0.8</f>
        <v>0</v>
      </c>
      <c r="AG28" s="112"/>
      <c r="AH28" s="117"/>
      <c r="AI28" s="39">
        <f aca="true" t="shared" si="35" ref="AI28:AI33">AG28+AH28</f>
        <v>0</v>
      </c>
      <c r="AJ28" s="18"/>
      <c r="AK28" s="32">
        <f aca="true" t="shared" si="36" ref="AK28:AK33">IF(AG28&gt;0,IF((IF(AF28+AI28&lt;=AE28,AF28,IF(AE28-AI28&gt;=0,AE28-AI28,0)))+AI28&lt;AE28,IF(AJ28&gt;=(AE28-AI28-(IF(AF28+AI28&lt;=AE28,AF28,IF(AE28-AI28&gt;=0,AE28-AI28,0)))),AE28-AI28,(IF(AF28+AI28&lt;=AE28,AF28,IF(AE28-AI28&gt;=0,AE28-AI28,0)))+AJ28),IF(AF28+AI28&lt;=AE28,AF28,IF(AE28-AI28&gt;=0,AE28-AI28,0))),IF(AF28+AI28&lt;=AE28,AF28,IF(AE28-AI28&gt;=0,AE28-AI28,0)))</f>
        <v>0</v>
      </c>
      <c r="AL28" s="97">
        <f aca="true" t="shared" si="37" ref="AL28:AL33">IF(OR(I28="c",I28="d"),IF((X28+AK28)&gt;=450000,450000,X28+AK28),0)</f>
        <v>0</v>
      </c>
      <c r="AM28" s="97">
        <f aca="true" t="shared" si="38" ref="AM28:AM33">IF(AND(OR(I28="e",I28="f"),J28="NO"),IF((X28+AK28)&gt;=200000,200000,X28+AK28),0)</f>
        <v>0</v>
      </c>
      <c r="AN28" s="97">
        <f aca="true" t="shared" si="39" ref="AN28:AN33">IF(AND(OR(I28="e",I28="f"),J28="SI"),IF((X28+AK28)&gt;=100000,100000,X28+AK28),0)</f>
        <v>0</v>
      </c>
      <c r="AO28" s="134">
        <f aca="true" t="shared" si="40" ref="AO28:AO33">AL28+AM28+AN28</f>
        <v>0</v>
      </c>
      <c r="AP28" s="139">
        <f aca="true" t="shared" si="41" ref="AP28:AP33">IF(AO28&lt;=20000,AO28,20000)</f>
        <v>0</v>
      </c>
      <c r="AQ28" s="135"/>
    </row>
    <row r="29" spans="1:43" ht="24">
      <c r="A29" s="101" t="s">
        <v>51</v>
      </c>
      <c r="B29" s="228"/>
      <c r="C29" s="229"/>
      <c r="D29" s="62"/>
      <c r="E29" s="53"/>
      <c r="F29" s="52"/>
      <c r="G29" s="64"/>
      <c r="H29" s="65"/>
      <c r="I29" s="90"/>
      <c r="J29" s="90"/>
      <c r="K29" s="68"/>
      <c r="L29" s="54"/>
      <c r="M29" s="54"/>
      <c r="N29" s="5"/>
      <c r="O29" s="5"/>
      <c r="P29" s="5"/>
      <c r="Q29" s="41">
        <f t="shared" si="28"/>
        <v>0</v>
      </c>
      <c r="R29" s="43">
        <f t="shared" si="29"/>
        <v>0</v>
      </c>
      <c r="S29" s="42">
        <f t="shared" si="30"/>
        <v>0</v>
      </c>
      <c r="T29" s="13"/>
      <c r="U29" s="14"/>
      <c r="V29" s="48">
        <f t="shared" si="31"/>
        <v>0</v>
      </c>
      <c r="W29" s="19"/>
      <c r="X29" s="33">
        <f t="shared" si="32"/>
        <v>0</v>
      </c>
      <c r="Y29" s="55"/>
      <c r="Z29" s="56"/>
      <c r="AA29" s="55"/>
      <c r="AB29" s="56"/>
      <c r="AC29" s="55"/>
      <c r="AD29" s="57"/>
      <c r="AE29" s="36">
        <f t="shared" si="33"/>
        <v>0</v>
      </c>
      <c r="AF29" s="35">
        <f t="shared" si="34"/>
        <v>0</v>
      </c>
      <c r="AG29" s="13"/>
      <c r="AH29" s="9"/>
      <c r="AI29" s="39">
        <f t="shared" si="35"/>
        <v>0</v>
      </c>
      <c r="AJ29" s="19"/>
      <c r="AK29" s="33">
        <f t="shared" si="36"/>
        <v>0</v>
      </c>
      <c r="AL29" s="97">
        <f t="shared" si="37"/>
        <v>0</v>
      </c>
      <c r="AM29" s="97">
        <f t="shared" si="38"/>
        <v>0</v>
      </c>
      <c r="AN29" s="97">
        <f t="shared" si="39"/>
        <v>0</v>
      </c>
      <c r="AO29" s="134">
        <f t="shared" si="40"/>
        <v>0</v>
      </c>
      <c r="AP29" s="140">
        <f t="shared" si="41"/>
        <v>0</v>
      </c>
      <c r="AQ29" s="136"/>
    </row>
    <row r="30" spans="1:43" ht="24">
      <c r="A30" s="101" t="s">
        <v>51</v>
      </c>
      <c r="B30" s="228"/>
      <c r="C30" s="229"/>
      <c r="D30" s="63"/>
      <c r="E30" s="53"/>
      <c r="F30" s="52"/>
      <c r="G30" s="64"/>
      <c r="H30" s="65"/>
      <c r="I30" s="90"/>
      <c r="J30" s="90"/>
      <c r="K30" s="68"/>
      <c r="L30" s="54"/>
      <c r="M30" s="54"/>
      <c r="N30" s="8"/>
      <c r="O30" s="8"/>
      <c r="P30" s="8"/>
      <c r="Q30" s="41">
        <f t="shared" si="28"/>
        <v>0</v>
      </c>
      <c r="R30" s="43">
        <f t="shared" si="29"/>
        <v>0</v>
      </c>
      <c r="S30" s="42">
        <f t="shared" si="30"/>
        <v>0</v>
      </c>
      <c r="T30" s="13"/>
      <c r="U30" s="14"/>
      <c r="V30" s="48">
        <f t="shared" si="31"/>
        <v>0</v>
      </c>
      <c r="W30" s="19"/>
      <c r="X30" s="33">
        <f t="shared" si="32"/>
        <v>0</v>
      </c>
      <c r="Y30" s="55"/>
      <c r="Z30" s="56"/>
      <c r="AA30" s="55"/>
      <c r="AB30" s="56"/>
      <c r="AC30" s="55"/>
      <c r="AD30" s="57"/>
      <c r="AE30" s="36">
        <f t="shared" si="33"/>
        <v>0</v>
      </c>
      <c r="AF30" s="35">
        <f t="shared" si="34"/>
        <v>0</v>
      </c>
      <c r="AG30" s="13"/>
      <c r="AH30" s="9"/>
      <c r="AI30" s="39">
        <f t="shared" si="35"/>
        <v>0</v>
      </c>
      <c r="AJ30" s="19"/>
      <c r="AK30" s="33">
        <f t="shared" si="36"/>
        <v>0</v>
      </c>
      <c r="AL30" s="97">
        <f t="shared" si="37"/>
        <v>0</v>
      </c>
      <c r="AM30" s="97">
        <f t="shared" si="38"/>
        <v>0</v>
      </c>
      <c r="AN30" s="97">
        <f t="shared" si="39"/>
        <v>0</v>
      </c>
      <c r="AO30" s="134">
        <f t="shared" si="40"/>
        <v>0</v>
      </c>
      <c r="AP30" s="140">
        <f t="shared" si="41"/>
        <v>0</v>
      </c>
      <c r="AQ30" s="137"/>
    </row>
    <row r="31" spans="1:43" ht="24">
      <c r="A31" s="101" t="s">
        <v>51</v>
      </c>
      <c r="B31" s="230"/>
      <c r="C31" s="231"/>
      <c r="D31" s="63"/>
      <c r="E31" s="53"/>
      <c r="F31" s="52"/>
      <c r="G31" s="64"/>
      <c r="H31" s="65"/>
      <c r="I31" s="90"/>
      <c r="J31" s="90"/>
      <c r="K31" s="68"/>
      <c r="L31" s="54"/>
      <c r="M31" s="54"/>
      <c r="N31" s="8"/>
      <c r="O31" s="8"/>
      <c r="P31" s="8"/>
      <c r="Q31" s="41">
        <f t="shared" si="28"/>
        <v>0</v>
      </c>
      <c r="R31" s="43">
        <f t="shared" si="29"/>
        <v>0</v>
      </c>
      <c r="S31" s="42">
        <f t="shared" si="30"/>
        <v>0</v>
      </c>
      <c r="T31" s="13"/>
      <c r="U31" s="14"/>
      <c r="V31" s="48">
        <f t="shared" si="31"/>
        <v>0</v>
      </c>
      <c r="W31" s="19"/>
      <c r="X31" s="33">
        <f t="shared" si="32"/>
        <v>0</v>
      </c>
      <c r="Y31" s="55"/>
      <c r="Z31" s="56"/>
      <c r="AA31" s="55"/>
      <c r="AB31" s="56"/>
      <c r="AC31" s="55"/>
      <c r="AD31" s="57"/>
      <c r="AE31" s="36">
        <f t="shared" si="33"/>
        <v>0</v>
      </c>
      <c r="AF31" s="35">
        <f t="shared" si="34"/>
        <v>0</v>
      </c>
      <c r="AG31" s="13"/>
      <c r="AH31" s="9"/>
      <c r="AI31" s="39">
        <f t="shared" si="35"/>
        <v>0</v>
      </c>
      <c r="AJ31" s="19"/>
      <c r="AK31" s="33">
        <f t="shared" si="36"/>
        <v>0</v>
      </c>
      <c r="AL31" s="97">
        <f t="shared" si="37"/>
        <v>0</v>
      </c>
      <c r="AM31" s="97">
        <f t="shared" si="38"/>
        <v>0</v>
      </c>
      <c r="AN31" s="97">
        <f t="shared" si="39"/>
        <v>0</v>
      </c>
      <c r="AO31" s="134">
        <f t="shared" si="40"/>
        <v>0</v>
      </c>
      <c r="AP31" s="140">
        <f t="shared" si="41"/>
        <v>0</v>
      </c>
      <c r="AQ31" s="137"/>
    </row>
    <row r="32" spans="1:43" ht="24">
      <c r="A32" s="101" t="s">
        <v>51</v>
      </c>
      <c r="B32" s="241"/>
      <c r="C32" s="242"/>
      <c r="D32" s="75"/>
      <c r="E32" s="27"/>
      <c r="F32" s="23"/>
      <c r="G32" s="66"/>
      <c r="H32" s="67"/>
      <c r="I32" s="91"/>
      <c r="J32" s="91"/>
      <c r="K32" s="69"/>
      <c r="L32" s="7"/>
      <c r="M32" s="7"/>
      <c r="N32" s="5"/>
      <c r="O32" s="5"/>
      <c r="P32" s="5"/>
      <c r="Q32" s="41">
        <f t="shared" si="28"/>
        <v>0</v>
      </c>
      <c r="R32" s="43">
        <f t="shared" si="29"/>
        <v>0</v>
      </c>
      <c r="S32" s="42">
        <f t="shared" si="30"/>
        <v>0</v>
      </c>
      <c r="T32" s="13"/>
      <c r="U32" s="14"/>
      <c r="V32" s="48">
        <f t="shared" si="31"/>
        <v>0</v>
      </c>
      <c r="W32" s="19"/>
      <c r="X32" s="33">
        <f t="shared" si="32"/>
        <v>0</v>
      </c>
      <c r="Y32" s="55"/>
      <c r="Z32" s="56"/>
      <c r="AA32" s="55"/>
      <c r="AB32" s="56"/>
      <c r="AC32" s="55"/>
      <c r="AD32" s="57"/>
      <c r="AE32" s="36">
        <f t="shared" si="33"/>
        <v>0</v>
      </c>
      <c r="AF32" s="35">
        <f t="shared" si="34"/>
        <v>0</v>
      </c>
      <c r="AG32" s="13"/>
      <c r="AH32" s="9"/>
      <c r="AI32" s="39">
        <f t="shared" si="35"/>
        <v>0</v>
      </c>
      <c r="AJ32" s="19"/>
      <c r="AK32" s="33">
        <f t="shared" si="36"/>
        <v>0</v>
      </c>
      <c r="AL32" s="97">
        <f t="shared" si="37"/>
        <v>0</v>
      </c>
      <c r="AM32" s="97">
        <f t="shared" si="38"/>
        <v>0</v>
      </c>
      <c r="AN32" s="97">
        <f t="shared" si="39"/>
        <v>0</v>
      </c>
      <c r="AO32" s="134">
        <f t="shared" si="40"/>
        <v>0</v>
      </c>
      <c r="AP32" s="140">
        <f t="shared" si="41"/>
        <v>0</v>
      </c>
      <c r="AQ32" s="137"/>
    </row>
    <row r="33" spans="1:43" ht="24.75" thickBot="1">
      <c r="A33" s="101" t="s">
        <v>51</v>
      </c>
      <c r="B33" s="232"/>
      <c r="C33" s="233"/>
      <c r="D33" s="76"/>
      <c r="E33" s="70"/>
      <c r="F33" s="71"/>
      <c r="G33" s="72"/>
      <c r="H33" s="74"/>
      <c r="I33" s="92"/>
      <c r="J33" s="92"/>
      <c r="K33" s="73"/>
      <c r="L33" s="20"/>
      <c r="M33" s="20"/>
      <c r="N33" s="21"/>
      <c r="O33" s="21"/>
      <c r="P33" s="21"/>
      <c r="Q33" s="44">
        <f t="shared" si="28"/>
        <v>0</v>
      </c>
      <c r="R33" s="45">
        <f t="shared" si="29"/>
        <v>0</v>
      </c>
      <c r="S33" s="42">
        <f t="shared" si="30"/>
        <v>0</v>
      </c>
      <c r="T33" s="28"/>
      <c r="U33" s="29"/>
      <c r="V33" s="48">
        <f t="shared" si="31"/>
        <v>0</v>
      </c>
      <c r="W33" s="30"/>
      <c r="X33" s="34">
        <f t="shared" si="32"/>
        <v>0</v>
      </c>
      <c r="Y33" s="58"/>
      <c r="Z33" s="59"/>
      <c r="AA33" s="58"/>
      <c r="AB33" s="59"/>
      <c r="AC33" s="58"/>
      <c r="AD33" s="60"/>
      <c r="AE33" s="37">
        <f t="shared" si="33"/>
        <v>0</v>
      </c>
      <c r="AF33" s="38">
        <f t="shared" si="34"/>
        <v>0</v>
      </c>
      <c r="AG33" s="28"/>
      <c r="AH33" s="31"/>
      <c r="AI33" s="40">
        <f t="shared" si="35"/>
        <v>0</v>
      </c>
      <c r="AJ33" s="30"/>
      <c r="AK33" s="33">
        <f t="shared" si="36"/>
        <v>0</v>
      </c>
      <c r="AL33" s="97">
        <f t="shared" si="37"/>
        <v>0</v>
      </c>
      <c r="AM33" s="97">
        <f t="shared" si="38"/>
        <v>0</v>
      </c>
      <c r="AN33" s="97">
        <f t="shared" si="39"/>
        <v>0</v>
      </c>
      <c r="AO33" s="134">
        <f t="shared" si="40"/>
        <v>0</v>
      </c>
      <c r="AP33" s="142">
        <f t="shared" si="41"/>
        <v>0</v>
      </c>
      <c r="AQ33" s="138"/>
    </row>
    <row r="34" spans="1:42" ht="13.5" thickBot="1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5"/>
      <c r="X34" s="107"/>
      <c r="Y34" s="94"/>
      <c r="Z34" s="95"/>
      <c r="AA34" s="95"/>
      <c r="AB34" s="95"/>
      <c r="AC34" s="95"/>
      <c r="AD34" s="95"/>
      <c r="AE34" s="96"/>
      <c r="AF34" s="96"/>
      <c r="AG34" s="95"/>
      <c r="AH34" s="95"/>
      <c r="AI34" s="108"/>
      <c r="AJ34" s="109"/>
      <c r="AK34" s="109" t="s">
        <v>91</v>
      </c>
      <c r="AL34" s="110">
        <f>SUM(AL28:AL33)</f>
        <v>0</v>
      </c>
      <c r="AM34" s="110">
        <f>SUM(AM28:AM33)</f>
        <v>0</v>
      </c>
      <c r="AN34" s="110">
        <f>SUM(AN28:AN33)</f>
        <v>0</v>
      </c>
      <c r="AO34" s="144">
        <f>AN34+AM34+AL34</f>
        <v>0</v>
      </c>
      <c r="AP34" s="151">
        <f>SUM(AP28:AP33)</f>
        <v>0</v>
      </c>
    </row>
    <row r="35" spans="1:42" ht="13.5" thickBot="1">
      <c r="A35" s="153"/>
      <c r="B35" s="148"/>
      <c r="C35" s="148"/>
      <c r="D35" s="148"/>
      <c r="E35" s="147"/>
      <c r="F35" s="147"/>
      <c r="G35" s="147"/>
      <c r="H35" s="147"/>
      <c r="I35" s="147"/>
      <c r="J35" s="147"/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08"/>
      <c r="Y35" s="95"/>
      <c r="Z35" s="95"/>
      <c r="AA35" s="95"/>
      <c r="AB35" s="95"/>
      <c r="AC35" s="95"/>
      <c r="AD35" s="95"/>
      <c r="AE35" s="96"/>
      <c r="AF35" s="96"/>
      <c r="AG35" s="95"/>
      <c r="AH35" s="95"/>
      <c r="AI35" s="108"/>
      <c r="AJ35" s="109"/>
      <c r="AK35" s="109"/>
      <c r="AL35" s="149"/>
      <c r="AM35" s="149"/>
      <c r="AN35" s="149"/>
      <c r="AO35" s="149"/>
      <c r="AP35" s="152"/>
    </row>
    <row r="36" spans="1:42" ht="36.75" customHeight="1">
      <c r="A36" s="246" t="s">
        <v>84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8"/>
      <c r="AP36" s="129"/>
    </row>
    <row r="37" spans="1:42" s="26" customFormat="1" ht="15.75">
      <c r="A37" s="249" t="s">
        <v>3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1"/>
      <c r="AP37" s="130"/>
    </row>
    <row r="38" spans="1:42" s="26" customFormat="1" ht="22.5" customHeight="1">
      <c r="A38" s="252" t="s">
        <v>90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4"/>
      <c r="AP38" s="131"/>
    </row>
    <row r="39" spans="1:42" s="26" customFormat="1" ht="22.5" customHeight="1">
      <c r="A39" s="252" t="s">
        <v>14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4"/>
      <c r="AP39" s="131"/>
    </row>
    <row r="40" spans="1:42" s="26" customFormat="1" ht="15" customHeight="1">
      <c r="A40" s="93" t="s">
        <v>10</v>
      </c>
      <c r="B40" s="255" t="s">
        <v>12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6"/>
      <c r="AP40" s="132"/>
    </row>
    <row r="41" spans="1:42" s="26" customFormat="1" ht="15" customHeight="1">
      <c r="A41" s="93" t="s">
        <v>11</v>
      </c>
      <c r="B41" s="255" t="s">
        <v>13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6"/>
      <c r="AP41" s="132"/>
    </row>
    <row r="42" spans="1:42" s="26" customFormat="1" ht="22.5" customHeight="1">
      <c r="A42" s="252" t="s">
        <v>58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4"/>
      <c r="AP42" s="131"/>
    </row>
    <row r="43" spans="1:42" s="26" customFormat="1" ht="12.75">
      <c r="A43" s="93" t="s">
        <v>39</v>
      </c>
      <c r="B43" s="255" t="s">
        <v>41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6"/>
      <c r="AP43" s="132"/>
    </row>
    <row r="44" spans="1:42" s="26" customFormat="1" ht="12.75" customHeight="1">
      <c r="A44" s="93" t="s">
        <v>40</v>
      </c>
      <c r="B44" s="255" t="s">
        <v>42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6"/>
      <c r="AP44" s="132"/>
    </row>
    <row r="45" spans="1:42" s="26" customFormat="1" ht="12.75">
      <c r="A45" s="93" t="s">
        <v>66</v>
      </c>
      <c r="B45" s="255" t="s">
        <v>43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6"/>
      <c r="AP45" s="132"/>
    </row>
    <row r="46" spans="1:42" s="26" customFormat="1" ht="12.75" customHeight="1">
      <c r="A46" s="93" t="s">
        <v>67</v>
      </c>
      <c r="B46" s="255" t="s">
        <v>44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6"/>
      <c r="AP46" s="132"/>
    </row>
    <row r="47" spans="1:42" s="26" customFormat="1" ht="22.5" customHeight="1">
      <c r="A47" s="252" t="s">
        <v>87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4"/>
      <c r="AP47" s="131"/>
    </row>
    <row r="48" spans="1:42" s="26" customFormat="1" ht="22.5" customHeight="1">
      <c r="A48" s="252" t="s">
        <v>52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4"/>
      <c r="AP48" s="131"/>
    </row>
    <row r="49" spans="1:42" s="26" customFormat="1" ht="44.25" customHeight="1">
      <c r="A49" s="252" t="s">
        <v>77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4"/>
      <c r="AP49" s="131"/>
    </row>
    <row r="50" spans="1:42" s="26" customFormat="1" ht="22.5" customHeight="1">
      <c r="A50" s="252" t="s">
        <v>53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4"/>
      <c r="AP50" s="131"/>
    </row>
    <row r="51" spans="1:42" s="26" customFormat="1" ht="22.5" customHeight="1">
      <c r="A51" s="252" t="s">
        <v>45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4"/>
      <c r="AP51" s="131"/>
    </row>
    <row r="52" spans="1:42" s="26" customFormat="1" ht="22.5" customHeight="1">
      <c r="A52" s="252" t="s">
        <v>70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4"/>
      <c r="AP52" s="131"/>
    </row>
    <row r="53" spans="1:42" s="26" customFormat="1" ht="32.25" customHeight="1">
      <c r="A53" s="258" t="s">
        <v>78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60"/>
      <c r="AP53" s="133"/>
    </row>
    <row r="54" spans="1:42" s="26" customFormat="1" ht="16.5" customHeight="1">
      <c r="A54" s="255" t="s">
        <v>79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132"/>
    </row>
    <row r="55" spans="1:42" ht="36" customHeight="1">
      <c r="A55" s="257" t="s">
        <v>85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132"/>
    </row>
    <row r="56" spans="1:42" ht="36" customHeight="1">
      <c r="A56" s="255" t="s">
        <v>89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132"/>
    </row>
  </sheetData>
  <sheetProtection selectLockedCells="1" selectUnlockedCells="1"/>
  <mergeCells count="82">
    <mergeCell ref="A56:AO56"/>
    <mergeCell ref="A49:AO49"/>
    <mergeCell ref="A50:AO50"/>
    <mergeCell ref="A51:AO51"/>
    <mergeCell ref="A52:AO52"/>
    <mergeCell ref="A53:AO53"/>
    <mergeCell ref="A54:AO54"/>
    <mergeCell ref="B44:AO44"/>
    <mergeCell ref="B45:AO45"/>
    <mergeCell ref="B46:AO46"/>
    <mergeCell ref="A47:AO47"/>
    <mergeCell ref="A48:AO48"/>
    <mergeCell ref="A55:AO55"/>
    <mergeCell ref="A38:AO38"/>
    <mergeCell ref="A39:AO39"/>
    <mergeCell ref="B40:AO40"/>
    <mergeCell ref="B41:AO41"/>
    <mergeCell ref="A42:AO42"/>
    <mergeCell ref="B43:AO43"/>
    <mergeCell ref="B31:C31"/>
    <mergeCell ref="B32:C32"/>
    <mergeCell ref="B33:C33"/>
    <mergeCell ref="A34:W34"/>
    <mergeCell ref="A36:AO36"/>
    <mergeCell ref="A37:AO37"/>
    <mergeCell ref="B25:C25"/>
    <mergeCell ref="A26:W26"/>
    <mergeCell ref="A27:AO27"/>
    <mergeCell ref="B28:C28"/>
    <mergeCell ref="B29:C29"/>
    <mergeCell ref="B30:C30"/>
    <mergeCell ref="A19:AO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A18:W18"/>
    <mergeCell ref="B10:C10"/>
    <mergeCell ref="X9:X10"/>
    <mergeCell ref="Y9:Z9"/>
    <mergeCell ref="AA9:AB9"/>
    <mergeCell ref="AC9:AD9"/>
    <mergeCell ref="B12:C12"/>
    <mergeCell ref="AO7:AO10"/>
    <mergeCell ref="AP7:AP10"/>
    <mergeCell ref="AG9:AG10"/>
    <mergeCell ref="AH9:AH10"/>
    <mergeCell ref="AI9:AI10"/>
    <mergeCell ref="AJ9:AJ10"/>
    <mergeCell ref="AK9:AK10"/>
    <mergeCell ref="AQ7:AQ10"/>
    <mergeCell ref="L9:L10"/>
    <mergeCell ref="M9:M10"/>
    <mergeCell ref="N9:Q9"/>
    <mergeCell ref="R9:R10"/>
    <mergeCell ref="S9:S10"/>
    <mergeCell ref="AE9:AE10"/>
    <mergeCell ref="AF9:AF10"/>
    <mergeCell ref="AM7:AM10"/>
    <mergeCell ref="AN7:AN10"/>
    <mergeCell ref="A7:A10"/>
    <mergeCell ref="B7:D9"/>
    <mergeCell ref="E7:K9"/>
    <mergeCell ref="L7:X8"/>
    <mergeCell ref="Y7:AK8"/>
    <mergeCell ref="AL7:AL10"/>
    <mergeCell ref="T9:T10"/>
    <mergeCell ref="U9:U10"/>
    <mergeCell ref="V9:V10"/>
    <mergeCell ref="W9:W10"/>
    <mergeCell ref="A1:AO1"/>
    <mergeCell ref="A2:AO2"/>
    <mergeCell ref="A3:AO3"/>
    <mergeCell ref="A4:AO4"/>
    <mergeCell ref="A5:AO5"/>
    <mergeCell ref="A6:AO6"/>
  </mergeCells>
  <printOptions/>
  <pageMargins left="0.07874015748031496" right="0.07874015748031496" top="0.7480314960629921" bottom="0.7480314960629921" header="0.31496062992125984" footer="0.31496062992125984"/>
  <pageSetup fitToHeight="0" fitToWidth="1" horizontalDpi="600" verticalDpi="600" orientation="landscape" paperSize="8" scale="33" r:id="rId1"/>
  <headerFooter alignWithMargins="0">
    <oddHeader>&amp;R&amp;"Arial,Grassetto Corsivo"&amp;16MODULO ER/AP DETTAGLIATO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zoomScale="85" zoomScaleNormal="85" zoomScalePageLayoutView="0" workbookViewId="0" topLeftCell="AJ19">
      <selection activeCell="A36" sqref="A36:IV37"/>
    </sheetView>
  </sheetViews>
  <sheetFormatPr defaultColWidth="11.57421875" defaultRowHeight="12.75"/>
  <cols>
    <col min="1" max="1" width="15.8515625" style="0" customWidth="1"/>
    <col min="2" max="2" width="10.8515625" style="0" customWidth="1"/>
    <col min="3" max="3" width="34.421875" style="0" customWidth="1"/>
    <col min="4" max="4" width="23.421875" style="0" customWidth="1"/>
    <col min="5" max="6" width="11.8515625" style="0" customWidth="1"/>
    <col min="7" max="7" width="12.8515625" style="0" customWidth="1"/>
    <col min="8" max="8" width="13.140625" style="0" customWidth="1"/>
    <col min="9" max="10" width="11.8515625" style="0" customWidth="1"/>
    <col min="11" max="11" width="15.140625" style="0" customWidth="1"/>
    <col min="12" max="12" width="13.421875" style="0" customWidth="1"/>
    <col min="13" max="13" width="13.8515625" style="0" customWidth="1"/>
    <col min="14" max="14" width="16.00390625" style="0" customWidth="1"/>
    <col min="15" max="15" width="15.421875" style="0" customWidth="1"/>
    <col min="16" max="16" width="12.7109375" style="0" bestFit="1" customWidth="1"/>
    <col min="17" max="17" width="14.57421875" style="0" bestFit="1" customWidth="1"/>
    <col min="18" max="18" width="12.57421875" style="0" customWidth="1"/>
    <col min="19" max="19" width="15.140625" style="1" customWidth="1"/>
    <col min="20" max="20" width="12.57421875" style="0" customWidth="1"/>
    <col min="21" max="21" width="12.140625" style="0" customWidth="1"/>
    <col min="22" max="22" width="13.57421875" style="0" customWidth="1"/>
    <col min="23" max="23" width="15.57421875" style="0" customWidth="1"/>
    <col min="24" max="24" width="16.421875" style="0" customWidth="1"/>
    <col min="25" max="25" width="14.00390625" style="0" customWidth="1"/>
    <col min="26" max="26" width="13.140625" style="0" customWidth="1"/>
    <col min="27" max="27" width="13.421875" style="0" customWidth="1"/>
    <col min="28" max="28" width="13.57421875" style="0" customWidth="1"/>
    <col min="29" max="30" width="12.421875" style="0" customWidth="1"/>
    <col min="31" max="31" width="13.421875" style="0" customWidth="1"/>
    <col min="32" max="32" width="14.421875" style="0" customWidth="1"/>
    <col min="33" max="33" width="13.8515625" style="0" customWidth="1"/>
    <col min="34" max="34" width="11.8515625" style="0" customWidth="1"/>
    <col min="35" max="35" width="13.140625" style="0" customWidth="1"/>
    <col min="36" max="36" width="13.8515625" style="0" customWidth="1"/>
    <col min="37" max="37" width="16.8515625" style="0" customWidth="1"/>
    <col min="38" max="40" width="18.57421875" style="0" customWidth="1"/>
    <col min="41" max="42" width="21.00390625" style="0" customWidth="1"/>
  </cols>
  <sheetData>
    <row r="1" spans="1:42" s="2" customFormat="1" ht="33" customHeight="1">
      <c r="A1" s="154" t="s">
        <v>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6"/>
      <c r="AP1" s="127"/>
    </row>
    <row r="2" spans="1:42" s="2" customFormat="1" ht="24.75" customHeight="1">
      <c r="A2" s="157" t="s">
        <v>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9"/>
      <c r="AP2" s="125"/>
    </row>
    <row r="3" spans="1:42" s="2" customFormat="1" ht="24.75" customHeight="1">
      <c r="A3" s="157" t="s">
        <v>48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9"/>
      <c r="AP3" s="125"/>
    </row>
    <row r="4" spans="1:42" s="2" customFormat="1" ht="24.75" customHeigh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2"/>
      <c r="AP4" s="126"/>
    </row>
    <row r="5" spans="1:42" s="2" customFormat="1" ht="42.75" customHeight="1">
      <c r="A5" s="157" t="s">
        <v>76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9"/>
      <c r="AP5" s="125"/>
    </row>
    <row r="6" spans="1:41" s="2" customFormat="1" ht="18" customHeight="1" thickBo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5"/>
    </row>
    <row r="7" spans="1:43" s="6" customFormat="1" ht="12" customHeight="1">
      <c r="A7" s="166" t="s">
        <v>15</v>
      </c>
      <c r="B7" s="168" t="s">
        <v>0</v>
      </c>
      <c r="C7" s="169"/>
      <c r="D7" s="170"/>
      <c r="E7" s="177" t="s">
        <v>16</v>
      </c>
      <c r="F7" s="178"/>
      <c r="G7" s="178"/>
      <c r="H7" s="178"/>
      <c r="I7" s="178"/>
      <c r="J7" s="178"/>
      <c r="K7" s="179"/>
      <c r="L7" s="186" t="s">
        <v>1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8"/>
      <c r="Y7" s="192" t="s">
        <v>34</v>
      </c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  <c r="AL7" s="198" t="s">
        <v>72</v>
      </c>
      <c r="AM7" s="198" t="s">
        <v>73</v>
      </c>
      <c r="AN7" s="198" t="s">
        <v>74</v>
      </c>
      <c r="AO7" s="198" t="s">
        <v>68</v>
      </c>
      <c r="AP7" s="214" t="s">
        <v>82</v>
      </c>
      <c r="AQ7" s="206" t="s">
        <v>83</v>
      </c>
    </row>
    <row r="8" spans="1:43" s="6" customFormat="1" ht="18.75" customHeight="1" thickBot="1">
      <c r="A8" s="167"/>
      <c r="B8" s="171"/>
      <c r="C8" s="172"/>
      <c r="D8" s="173"/>
      <c r="E8" s="180"/>
      <c r="F8" s="181"/>
      <c r="G8" s="181"/>
      <c r="H8" s="181"/>
      <c r="I8" s="181"/>
      <c r="J8" s="181"/>
      <c r="K8" s="182"/>
      <c r="L8" s="189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1"/>
      <c r="Y8" s="195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/>
      <c r="AL8" s="199"/>
      <c r="AM8" s="199"/>
      <c r="AN8" s="199"/>
      <c r="AO8" s="199"/>
      <c r="AP8" s="215"/>
      <c r="AQ8" s="207"/>
    </row>
    <row r="9" spans="1:43" s="6" customFormat="1" ht="63" customHeight="1" thickBot="1">
      <c r="A9" s="167"/>
      <c r="B9" s="174"/>
      <c r="C9" s="175"/>
      <c r="D9" s="176"/>
      <c r="E9" s="183"/>
      <c r="F9" s="184"/>
      <c r="G9" s="184"/>
      <c r="H9" s="184"/>
      <c r="I9" s="184"/>
      <c r="J9" s="184"/>
      <c r="K9" s="185"/>
      <c r="L9" s="200" t="s">
        <v>59</v>
      </c>
      <c r="M9" s="202" t="s">
        <v>60</v>
      </c>
      <c r="N9" s="209" t="s">
        <v>7</v>
      </c>
      <c r="O9" s="210"/>
      <c r="P9" s="210"/>
      <c r="Q9" s="211"/>
      <c r="R9" s="204" t="s">
        <v>23</v>
      </c>
      <c r="S9" s="212" t="s">
        <v>30</v>
      </c>
      <c r="T9" s="200" t="s">
        <v>37</v>
      </c>
      <c r="U9" s="202" t="s">
        <v>38</v>
      </c>
      <c r="V9" s="204" t="s">
        <v>31</v>
      </c>
      <c r="W9" s="204" t="s">
        <v>6</v>
      </c>
      <c r="X9" s="219" t="s">
        <v>64</v>
      </c>
      <c r="Y9" s="223" t="s">
        <v>20</v>
      </c>
      <c r="Z9" s="224"/>
      <c r="AA9" s="223" t="s">
        <v>21</v>
      </c>
      <c r="AB9" s="224"/>
      <c r="AC9" s="223" t="s">
        <v>69</v>
      </c>
      <c r="AD9" s="225"/>
      <c r="AE9" s="204" t="s">
        <v>32</v>
      </c>
      <c r="AF9" s="212" t="s">
        <v>33</v>
      </c>
      <c r="AG9" s="200" t="s">
        <v>37</v>
      </c>
      <c r="AH9" s="217" t="s">
        <v>38</v>
      </c>
      <c r="AI9" s="202" t="s">
        <v>31</v>
      </c>
      <c r="AJ9" s="204" t="s">
        <v>71</v>
      </c>
      <c r="AK9" s="219" t="s">
        <v>65</v>
      </c>
      <c r="AL9" s="199"/>
      <c r="AM9" s="199"/>
      <c r="AN9" s="199"/>
      <c r="AO9" s="199"/>
      <c r="AP9" s="215"/>
      <c r="AQ9" s="207"/>
    </row>
    <row r="10" spans="1:43" s="10" customFormat="1" ht="122.25" customHeight="1" thickBot="1">
      <c r="A10" s="167"/>
      <c r="B10" s="221" t="s">
        <v>4</v>
      </c>
      <c r="C10" s="222"/>
      <c r="D10" s="104" t="s">
        <v>22</v>
      </c>
      <c r="E10" s="105" t="s">
        <v>2</v>
      </c>
      <c r="F10" s="104" t="s">
        <v>17</v>
      </c>
      <c r="G10" s="104" t="s">
        <v>8</v>
      </c>
      <c r="H10" s="103" t="s">
        <v>9</v>
      </c>
      <c r="I10" s="103" t="s">
        <v>35</v>
      </c>
      <c r="J10" s="103" t="s">
        <v>80</v>
      </c>
      <c r="K10" s="103" t="s">
        <v>36</v>
      </c>
      <c r="L10" s="201"/>
      <c r="M10" s="203"/>
      <c r="N10" s="86" t="s">
        <v>61</v>
      </c>
      <c r="O10" s="87" t="s">
        <v>62</v>
      </c>
      <c r="P10" s="87" t="s">
        <v>63</v>
      </c>
      <c r="Q10" s="88" t="s">
        <v>29</v>
      </c>
      <c r="R10" s="205"/>
      <c r="S10" s="213"/>
      <c r="T10" s="201"/>
      <c r="U10" s="203"/>
      <c r="V10" s="205"/>
      <c r="W10" s="205"/>
      <c r="X10" s="220"/>
      <c r="Y10" s="86" t="s">
        <v>25</v>
      </c>
      <c r="Z10" s="88" t="s">
        <v>26</v>
      </c>
      <c r="AA10" s="86" t="s">
        <v>25</v>
      </c>
      <c r="AB10" s="88" t="s">
        <v>26</v>
      </c>
      <c r="AC10" s="86" t="s">
        <v>27</v>
      </c>
      <c r="AD10" s="87" t="s">
        <v>28</v>
      </c>
      <c r="AE10" s="205"/>
      <c r="AF10" s="213"/>
      <c r="AG10" s="201"/>
      <c r="AH10" s="218"/>
      <c r="AI10" s="203"/>
      <c r="AJ10" s="205"/>
      <c r="AK10" s="220"/>
      <c r="AL10" s="199"/>
      <c r="AM10" s="199"/>
      <c r="AN10" s="199"/>
      <c r="AO10" s="199"/>
      <c r="AP10" s="216"/>
      <c r="AQ10" s="208"/>
    </row>
    <row r="11" spans="1:43" s="10" customFormat="1" ht="30.75" customHeight="1" thickBot="1">
      <c r="A11" s="82"/>
      <c r="B11" s="83"/>
      <c r="C11" s="83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4" t="s">
        <v>24</v>
      </c>
      <c r="X11" s="85">
        <f>X18+X26+X34</f>
        <v>0</v>
      </c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4" t="s">
        <v>24</v>
      </c>
      <c r="AK11" s="85"/>
      <c r="AL11" s="85">
        <f>AL18+AL26+AL34</f>
        <v>977081.9672131147</v>
      </c>
      <c r="AM11" s="85">
        <f>AM18+AM26+AM34</f>
        <v>409020</v>
      </c>
      <c r="AN11" s="85">
        <f>AN18+AN26+AN34</f>
        <v>212200</v>
      </c>
      <c r="AO11" s="143">
        <f aca="true" t="shared" si="0" ref="AO11:AO17">AL11+AM11+AN11</f>
        <v>1598301.9672131147</v>
      </c>
      <c r="AP11" s="106">
        <f>AP18+AP26+AP34</f>
        <v>232200</v>
      </c>
      <c r="AQ11" s="102"/>
    </row>
    <row r="12" spans="1:43" s="3" customFormat="1" ht="12.75">
      <c r="A12" s="98" t="s">
        <v>49</v>
      </c>
      <c r="B12" s="226" t="s">
        <v>55</v>
      </c>
      <c r="C12" s="227"/>
      <c r="D12" s="77"/>
      <c r="E12" s="49"/>
      <c r="F12" s="50"/>
      <c r="G12" s="78"/>
      <c r="H12" s="79"/>
      <c r="I12" s="89" t="s">
        <v>39</v>
      </c>
      <c r="J12" s="89" t="s">
        <v>46</v>
      </c>
      <c r="K12" s="80" t="s">
        <v>47</v>
      </c>
      <c r="L12" s="51">
        <v>500000</v>
      </c>
      <c r="M12" s="51">
        <v>110000</v>
      </c>
      <c r="N12" s="17">
        <v>40000</v>
      </c>
      <c r="O12" s="17">
        <v>2000</v>
      </c>
      <c r="P12" s="17">
        <v>10000</v>
      </c>
      <c r="Q12" s="41">
        <f aca="true" t="shared" si="1" ref="Q12:Q17">IF(K12="SI",(IF((N12+O12+P12)&gt;0.1*L12,((0.1*L12)-(0.22*0.1*L12)/(1+0.22)),N12+O12)),(IF((N12+O12+P12)&gt;0.1*L12,0.1*L12,N12+O12+P12)))</f>
        <v>40983.60655737705</v>
      </c>
      <c r="R12" s="47">
        <f aca="true" t="shared" si="2" ref="R12:R17">IF(K12="SI",L12+Q12,L12+M12+Q12)</f>
        <v>540983.606557377</v>
      </c>
      <c r="S12" s="42">
        <f aca="true" t="shared" si="3" ref="S12:S17">R12*0.5</f>
        <v>270491.8032786885</v>
      </c>
      <c r="T12" s="22"/>
      <c r="U12" s="25"/>
      <c r="V12" s="46">
        <f aca="true" t="shared" si="4" ref="V12:V17">T12+U12</f>
        <v>0</v>
      </c>
      <c r="W12" s="18"/>
      <c r="X12" s="32">
        <f aca="true" t="shared" si="5" ref="X12:X17">IF(T12&gt;0,IF((IF(S12+V12&lt;=R12,S12,IF(R12-V12&gt;=0,R12-V12,0)))+V12&lt;R12,IF(W12&gt;=(R12-V12-(IF(S12+V12&lt;=R12,S12,IF(R12-V12&gt;=0,R12-V12,0)))),R12-V12,(IF(S12+V12&lt;=R12,S12,IF(R12-V12&gt;=0,R12-V12,0)))+W12),IF(S12+V12&lt;=R12,S12,IF(R12-V12&gt;=0,R12-V12,0))),IF(S12+V12&lt;=R12,S12,IF(R12-V12&gt;=0,R12-V12,0)))</f>
        <v>270491.8032786885</v>
      </c>
      <c r="Y12" s="15"/>
      <c r="Z12" s="16">
        <v>732000</v>
      </c>
      <c r="AA12" s="15"/>
      <c r="AB12" s="16"/>
      <c r="AC12" s="15"/>
      <c r="AD12" s="17">
        <v>36600</v>
      </c>
      <c r="AE12" s="35">
        <f aca="true" t="shared" si="6" ref="AE12:AE17">IF(K12="SI",Y12+AA12+AC12,Z12+AB12+AD12)</f>
        <v>0</v>
      </c>
      <c r="AF12" s="35">
        <f aca="true" t="shared" si="7" ref="AF12:AF17">AE12*0.8</f>
        <v>0</v>
      </c>
      <c r="AG12" s="15">
        <v>300000</v>
      </c>
      <c r="AH12" s="17"/>
      <c r="AI12" s="39">
        <f aca="true" t="shared" si="8" ref="AI12:AI17">AG12+AH12</f>
        <v>300000</v>
      </c>
      <c r="AJ12" s="18">
        <v>50000</v>
      </c>
      <c r="AK12" s="32">
        <f aca="true" t="shared" si="9" ref="AK12:AK17">IF(AG12&gt;0,IF((IF(AF12+AI12&lt;=AE12,AF12,IF(AE12-AI12&gt;=0,AE12-AI12,0)))+AI12&lt;AE12,IF(AJ12&gt;=(AE12-AI12-(IF(AF12+AI12&lt;=AE12,AF12,IF(AE12-AI12&gt;=0,AE12-AI12,0)))),AE12-AI12,(IF(AF12+AI12&lt;=AE12,AF12,IF(AE12-AI12&gt;=0,AE12-AI12,0)))+AJ12),IF(AF12+AI12&lt;=AE12,AF12,IF(AE12-AI12&gt;=0,AE12-AI12,0))),IF(AF12+AI12&lt;=AE12,AF12,IF(AE12-AI12&gt;=0,AE12-AI12,0)))</f>
        <v>0</v>
      </c>
      <c r="AL12" s="97">
        <f aca="true" t="shared" si="10" ref="AL12:AL17">IF(OR(I12="c",I12="d"),IF((X12+AK12)&gt;=450000,450000,X12+AK12),0)</f>
        <v>270491.8032786885</v>
      </c>
      <c r="AM12" s="97">
        <f aca="true" t="shared" si="11" ref="AM12:AM17">IF(AND(OR(I12="e",I12="f"),J12="NO"),IF((X12+AK12)&gt;=200000,200000,X12+AK12),0)</f>
        <v>0</v>
      </c>
      <c r="AN12" s="97">
        <f aca="true" t="shared" si="12" ref="AN12:AN17">IF(AND(OR(I12="e",I12="f"),J12="SI"),IF((X12+AK12)&gt;=100000,100000,X12+AK12),0)</f>
        <v>0</v>
      </c>
      <c r="AO12" s="134">
        <f t="shared" si="0"/>
        <v>270491.8032786885</v>
      </c>
      <c r="AP12" s="139">
        <f aca="true" t="shared" si="13" ref="AP12:AP17">IF(AO12&lt;=20000,AO12,20000)</f>
        <v>20000</v>
      </c>
      <c r="AQ12" s="135"/>
    </row>
    <row r="13" spans="1:43" s="3" customFormat="1" ht="15.75" customHeight="1">
      <c r="A13" s="99" t="s">
        <v>49</v>
      </c>
      <c r="B13" s="228" t="s">
        <v>56</v>
      </c>
      <c r="C13" s="229"/>
      <c r="D13" s="61"/>
      <c r="E13" s="53"/>
      <c r="F13" s="52"/>
      <c r="G13" s="64"/>
      <c r="H13" s="65"/>
      <c r="I13" s="90" t="s">
        <v>40</v>
      </c>
      <c r="J13" s="90" t="s">
        <v>46</v>
      </c>
      <c r="K13" s="68" t="s">
        <v>47</v>
      </c>
      <c r="L13" s="51">
        <v>600000</v>
      </c>
      <c r="M13" s="51">
        <v>132000</v>
      </c>
      <c r="N13" s="17">
        <v>70000</v>
      </c>
      <c r="O13" s="17">
        <v>4000</v>
      </c>
      <c r="P13" s="17">
        <v>14000</v>
      </c>
      <c r="Q13" s="41">
        <f t="shared" si="1"/>
        <v>49180.32786885246</v>
      </c>
      <c r="R13" s="43">
        <f t="shared" si="2"/>
        <v>649180.3278688524</v>
      </c>
      <c r="S13" s="42">
        <f t="shared" si="3"/>
        <v>324590.1639344262</v>
      </c>
      <c r="T13" s="4"/>
      <c r="U13" s="24"/>
      <c r="V13" s="48">
        <f t="shared" si="4"/>
        <v>0</v>
      </c>
      <c r="W13" s="19"/>
      <c r="X13" s="33">
        <f t="shared" si="5"/>
        <v>324590.1639344262</v>
      </c>
      <c r="Y13" s="11"/>
      <c r="Z13" s="12"/>
      <c r="AA13" s="11"/>
      <c r="AB13" s="12"/>
      <c r="AC13" s="11">
        <v>50000</v>
      </c>
      <c r="AD13" s="8">
        <v>61000</v>
      </c>
      <c r="AE13" s="35">
        <f t="shared" si="6"/>
        <v>50000</v>
      </c>
      <c r="AF13" s="35">
        <f t="shared" si="7"/>
        <v>40000</v>
      </c>
      <c r="AG13" s="11"/>
      <c r="AH13" s="8"/>
      <c r="AI13" s="39">
        <f t="shared" si="8"/>
        <v>0</v>
      </c>
      <c r="AJ13" s="19"/>
      <c r="AK13" s="32">
        <f t="shared" si="9"/>
        <v>40000</v>
      </c>
      <c r="AL13" s="97">
        <f t="shared" si="10"/>
        <v>364590.1639344262</v>
      </c>
      <c r="AM13" s="97">
        <f t="shared" si="11"/>
        <v>0</v>
      </c>
      <c r="AN13" s="97">
        <f t="shared" si="12"/>
        <v>0</v>
      </c>
      <c r="AO13" s="134">
        <f t="shared" si="0"/>
        <v>364590.1639344262</v>
      </c>
      <c r="AP13" s="140">
        <f t="shared" si="13"/>
        <v>20000</v>
      </c>
      <c r="AQ13" s="136"/>
    </row>
    <row r="14" spans="1:43" ht="12.75">
      <c r="A14" s="99" t="s">
        <v>49</v>
      </c>
      <c r="B14" s="228" t="s">
        <v>54</v>
      </c>
      <c r="C14" s="229"/>
      <c r="D14" s="61"/>
      <c r="E14" s="53"/>
      <c r="F14" s="52"/>
      <c r="G14" s="64"/>
      <c r="H14" s="65"/>
      <c r="I14" s="90" t="s">
        <v>66</v>
      </c>
      <c r="J14" s="90" t="s">
        <v>47</v>
      </c>
      <c r="K14" s="68" t="s">
        <v>46</v>
      </c>
      <c r="L14" s="54">
        <v>300000</v>
      </c>
      <c r="M14" s="51">
        <v>66000</v>
      </c>
      <c r="N14" s="17"/>
      <c r="O14" s="17"/>
      <c r="P14" s="5"/>
      <c r="Q14" s="41">
        <f t="shared" si="1"/>
        <v>0</v>
      </c>
      <c r="R14" s="43">
        <f t="shared" si="2"/>
        <v>366000</v>
      </c>
      <c r="S14" s="42">
        <f t="shared" si="3"/>
        <v>183000</v>
      </c>
      <c r="T14" s="4"/>
      <c r="U14" s="24"/>
      <c r="V14" s="48">
        <f t="shared" si="4"/>
        <v>0</v>
      </c>
      <c r="W14" s="19"/>
      <c r="X14" s="33">
        <f t="shared" si="5"/>
        <v>183000</v>
      </c>
      <c r="Y14" s="11"/>
      <c r="Z14" s="12"/>
      <c r="AA14" s="11">
        <v>70000</v>
      </c>
      <c r="AB14" s="12">
        <v>85400</v>
      </c>
      <c r="AC14" s="11"/>
      <c r="AD14" s="8"/>
      <c r="AE14" s="35">
        <f t="shared" si="6"/>
        <v>85400</v>
      </c>
      <c r="AF14" s="35">
        <f t="shared" si="7"/>
        <v>68320</v>
      </c>
      <c r="AG14" s="11"/>
      <c r="AH14" s="8"/>
      <c r="AI14" s="39">
        <f t="shared" si="8"/>
        <v>0</v>
      </c>
      <c r="AJ14" s="19"/>
      <c r="AK14" s="32">
        <f t="shared" si="9"/>
        <v>68320</v>
      </c>
      <c r="AL14" s="97">
        <f t="shared" si="10"/>
        <v>0</v>
      </c>
      <c r="AM14" s="97">
        <f t="shared" si="11"/>
        <v>0</v>
      </c>
      <c r="AN14" s="97">
        <f t="shared" si="12"/>
        <v>100000</v>
      </c>
      <c r="AO14" s="134">
        <f t="shared" si="0"/>
        <v>100000</v>
      </c>
      <c r="AP14" s="140">
        <f t="shared" si="13"/>
        <v>20000</v>
      </c>
      <c r="AQ14" s="137"/>
    </row>
    <row r="15" spans="1:43" ht="12.75">
      <c r="A15" s="99" t="s">
        <v>49</v>
      </c>
      <c r="B15" s="230" t="s">
        <v>57</v>
      </c>
      <c r="C15" s="231"/>
      <c r="D15" s="75"/>
      <c r="E15" s="27"/>
      <c r="F15" s="23"/>
      <c r="G15" s="66"/>
      <c r="H15" s="67"/>
      <c r="I15" s="91" t="s">
        <v>67</v>
      </c>
      <c r="J15" s="91" t="s">
        <v>46</v>
      </c>
      <c r="K15" s="69" t="s">
        <v>46</v>
      </c>
      <c r="L15" s="7">
        <v>100000</v>
      </c>
      <c r="M15" s="7">
        <v>22000</v>
      </c>
      <c r="N15" s="5"/>
      <c r="O15" s="5"/>
      <c r="P15" s="5"/>
      <c r="Q15" s="41">
        <f t="shared" si="1"/>
        <v>0</v>
      </c>
      <c r="R15" s="43">
        <f t="shared" si="2"/>
        <v>122000</v>
      </c>
      <c r="S15" s="42">
        <f t="shared" si="3"/>
        <v>61000</v>
      </c>
      <c r="T15" s="13"/>
      <c r="U15" s="14"/>
      <c r="V15" s="48">
        <f t="shared" si="4"/>
        <v>0</v>
      </c>
      <c r="W15" s="19"/>
      <c r="X15" s="33">
        <f t="shared" si="5"/>
        <v>61000</v>
      </c>
      <c r="Y15" s="55">
        <v>200000</v>
      </c>
      <c r="Z15" s="56">
        <v>244000</v>
      </c>
      <c r="AA15" s="55">
        <v>50000</v>
      </c>
      <c r="AB15" s="56">
        <v>61000</v>
      </c>
      <c r="AC15" s="55">
        <v>100000</v>
      </c>
      <c r="AD15" s="57">
        <v>122000</v>
      </c>
      <c r="AE15" s="35">
        <f t="shared" si="6"/>
        <v>427000</v>
      </c>
      <c r="AF15" s="35">
        <f t="shared" si="7"/>
        <v>341600</v>
      </c>
      <c r="AG15" s="13">
        <v>400000</v>
      </c>
      <c r="AH15" s="9"/>
      <c r="AI15" s="39">
        <f t="shared" si="8"/>
        <v>400000</v>
      </c>
      <c r="AJ15" s="19">
        <v>30000</v>
      </c>
      <c r="AK15" s="33">
        <f t="shared" si="9"/>
        <v>27000</v>
      </c>
      <c r="AL15" s="97">
        <f t="shared" si="10"/>
        <v>0</v>
      </c>
      <c r="AM15" s="97">
        <f t="shared" si="11"/>
        <v>88000</v>
      </c>
      <c r="AN15" s="97">
        <f t="shared" si="12"/>
        <v>0</v>
      </c>
      <c r="AO15" s="134">
        <f t="shared" si="0"/>
        <v>88000</v>
      </c>
      <c r="AP15" s="140">
        <f t="shared" si="13"/>
        <v>20000</v>
      </c>
      <c r="AQ15" s="137"/>
    </row>
    <row r="16" spans="1:43" ht="12.75">
      <c r="A16" s="99" t="s">
        <v>49</v>
      </c>
      <c r="B16" s="230"/>
      <c r="C16" s="231"/>
      <c r="D16" s="75"/>
      <c r="E16" s="27"/>
      <c r="F16" s="23"/>
      <c r="G16" s="66"/>
      <c r="H16" s="67"/>
      <c r="I16" s="91"/>
      <c r="J16" s="91"/>
      <c r="K16" s="69"/>
      <c r="L16" s="7"/>
      <c r="M16" s="7"/>
      <c r="N16" s="5"/>
      <c r="O16" s="5"/>
      <c r="P16" s="5"/>
      <c r="Q16" s="41">
        <f t="shared" si="1"/>
        <v>0</v>
      </c>
      <c r="R16" s="43">
        <f t="shared" si="2"/>
        <v>0</v>
      </c>
      <c r="S16" s="42">
        <f t="shared" si="3"/>
        <v>0</v>
      </c>
      <c r="T16" s="13"/>
      <c r="U16" s="14"/>
      <c r="V16" s="48">
        <f t="shared" si="4"/>
        <v>0</v>
      </c>
      <c r="W16" s="19"/>
      <c r="X16" s="33">
        <f t="shared" si="5"/>
        <v>0</v>
      </c>
      <c r="Y16" s="55"/>
      <c r="Z16" s="56"/>
      <c r="AA16" s="55"/>
      <c r="AB16" s="56"/>
      <c r="AC16" s="55"/>
      <c r="AD16" s="57"/>
      <c r="AE16" s="36">
        <f t="shared" si="6"/>
        <v>0</v>
      </c>
      <c r="AF16" s="35">
        <f t="shared" si="7"/>
        <v>0</v>
      </c>
      <c r="AG16" s="13"/>
      <c r="AH16" s="9"/>
      <c r="AI16" s="39">
        <f t="shared" si="8"/>
        <v>0</v>
      </c>
      <c r="AJ16" s="19"/>
      <c r="AK16" s="33">
        <f t="shared" si="9"/>
        <v>0</v>
      </c>
      <c r="AL16" s="97">
        <f t="shared" si="10"/>
        <v>0</v>
      </c>
      <c r="AM16" s="97">
        <f t="shared" si="11"/>
        <v>0</v>
      </c>
      <c r="AN16" s="97">
        <f t="shared" si="12"/>
        <v>0</v>
      </c>
      <c r="AO16" s="134">
        <f t="shared" si="0"/>
        <v>0</v>
      </c>
      <c r="AP16" s="140">
        <f t="shared" si="13"/>
        <v>0</v>
      </c>
      <c r="AQ16" s="137"/>
    </row>
    <row r="17" spans="1:43" ht="13.5" thickBot="1">
      <c r="A17" s="100" t="s">
        <v>49</v>
      </c>
      <c r="B17" s="232"/>
      <c r="C17" s="233"/>
      <c r="D17" s="76"/>
      <c r="E17" s="70"/>
      <c r="F17" s="71"/>
      <c r="G17" s="72"/>
      <c r="H17" s="74"/>
      <c r="I17" s="92"/>
      <c r="J17" s="92"/>
      <c r="K17" s="73"/>
      <c r="L17" s="20"/>
      <c r="M17" s="20"/>
      <c r="N17" s="21"/>
      <c r="O17" s="21"/>
      <c r="P17" s="21"/>
      <c r="Q17" s="44">
        <f t="shared" si="1"/>
        <v>0</v>
      </c>
      <c r="R17" s="45">
        <f t="shared" si="2"/>
        <v>0</v>
      </c>
      <c r="S17" s="42">
        <f t="shared" si="3"/>
        <v>0</v>
      </c>
      <c r="T17" s="28"/>
      <c r="U17" s="29"/>
      <c r="V17" s="48">
        <f t="shared" si="4"/>
        <v>0</v>
      </c>
      <c r="W17" s="30"/>
      <c r="X17" s="34">
        <f t="shared" si="5"/>
        <v>0</v>
      </c>
      <c r="Y17" s="58"/>
      <c r="Z17" s="59"/>
      <c r="AA17" s="58"/>
      <c r="AB17" s="59"/>
      <c r="AC17" s="58"/>
      <c r="AD17" s="60"/>
      <c r="AE17" s="37">
        <f t="shared" si="6"/>
        <v>0</v>
      </c>
      <c r="AF17" s="38">
        <f t="shared" si="7"/>
        <v>0</v>
      </c>
      <c r="AG17" s="28"/>
      <c r="AH17" s="31"/>
      <c r="AI17" s="40">
        <f t="shared" si="8"/>
        <v>0</v>
      </c>
      <c r="AJ17" s="30"/>
      <c r="AK17" s="34">
        <f t="shared" si="9"/>
        <v>0</v>
      </c>
      <c r="AL17" s="97">
        <f t="shared" si="10"/>
        <v>0</v>
      </c>
      <c r="AM17" s="97">
        <f t="shared" si="11"/>
        <v>0</v>
      </c>
      <c r="AN17" s="97">
        <f t="shared" si="12"/>
        <v>0</v>
      </c>
      <c r="AO17" s="134">
        <f t="shared" si="0"/>
        <v>0</v>
      </c>
      <c r="AP17" s="142">
        <f t="shared" si="13"/>
        <v>0</v>
      </c>
      <c r="AQ17" s="138"/>
    </row>
    <row r="18" spans="1:42" ht="13.5" thickBot="1">
      <c r="A18" s="234"/>
      <c r="B18" s="235"/>
      <c r="C18" s="235"/>
      <c r="D18" s="235"/>
      <c r="E18" s="236"/>
      <c r="F18" s="236"/>
      <c r="G18" s="236"/>
      <c r="H18" s="236"/>
      <c r="I18" s="236"/>
      <c r="J18" s="236"/>
      <c r="K18" s="236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7"/>
      <c r="X18" s="107"/>
      <c r="Y18" s="94"/>
      <c r="Z18" s="95"/>
      <c r="AA18" s="95"/>
      <c r="AB18" s="95"/>
      <c r="AC18" s="95"/>
      <c r="AD18" s="95"/>
      <c r="AE18" s="96"/>
      <c r="AF18" s="96"/>
      <c r="AG18" s="95"/>
      <c r="AH18" s="95"/>
      <c r="AI18" s="96"/>
      <c r="AJ18" s="109"/>
      <c r="AK18" s="109" t="s">
        <v>18</v>
      </c>
      <c r="AL18" s="110">
        <f>SUM(AL12:AL17)</f>
        <v>635081.9672131147</v>
      </c>
      <c r="AM18" s="110">
        <f>SUM(AM12:AM17)</f>
        <v>88000</v>
      </c>
      <c r="AN18" s="110">
        <f>SUM(AN12:AN17)</f>
        <v>100000</v>
      </c>
      <c r="AO18" s="144">
        <f>AN18+AM18+AL18</f>
        <v>823081.9672131147</v>
      </c>
      <c r="AP18" s="141">
        <f>SUM(AP12:AP17)</f>
        <v>80000</v>
      </c>
    </row>
    <row r="19" spans="1:42" ht="24.75" customHeight="1" thickBot="1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40"/>
      <c r="AP19" s="128"/>
    </row>
    <row r="20" spans="1:43" ht="12.75">
      <c r="A20" s="101" t="s">
        <v>50</v>
      </c>
      <c r="B20" s="226" t="s">
        <v>55</v>
      </c>
      <c r="C20" s="227"/>
      <c r="D20" s="77"/>
      <c r="E20" s="49"/>
      <c r="F20" s="50"/>
      <c r="G20" s="78"/>
      <c r="H20" s="79"/>
      <c r="I20" s="89" t="s">
        <v>66</v>
      </c>
      <c r="J20" s="89" t="s">
        <v>46</v>
      </c>
      <c r="K20" s="80" t="s">
        <v>46</v>
      </c>
      <c r="L20" s="51">
        <v>200000</v>
      </c>
      <c r="M20" s="51">
        <v>44000</v>
      </c>
      <c r="N20" s="111"/>
      <c r="O20" s="111"/>
      <c r="P20" s="111"/>
      <c r="Q20" s="41">
        <f aca="true" t="shared" si="14" ref="Q20:Q25">IF(K20="SI",(IF((N20+O20+P20)&gt;0.1*L20,((0.1*L20)-(0.22*0.1*L20)/(1+0.22)),N20+O20)),(IF((N20+O20+P20)&gt;0.1*L20,0.1*L20,N20+O20+P20)))</f>
        <v>0</v>
      </c>
      <c r="R20" s="47">
        <f aca="true" t="shared" si="15" ref="R20:R25">IF(K20="SI",L20+Q20,L20+M20+Q20)</f>
        <v>244000</v>
      </c>
      <c r="S20" s="42">
        <f aca="true" t="shared" si="16" ref="S20:S25">R20*0.5</f>
        <v>122000</v>
      </c>
      <c r="T20" s="112"/>
      <c r="U20" s="113"/>
      <c r="V20" s="46">
        <f aca="true" t="shared" si="17" ref="V20:V25">T20+U20</f>
        <v>0</v>
      </c>
      <c r="W20" s="18"/>
      <c r="X20" s="32">
        <f aca="true" t="shared" si="18" ref="X20:X25">IF(T20&gt;0,IF((IF(S20+V20&lt;=R20,S20,IF(R20-V20&gt;=0,R20-V20,0)))+V20&lt;R20,IF(W20&gt;=(R20-V20-(IF(S20+V20&lt;=R20,S20,IF(R20-V20&gt;=0,R20-V20,0)))),R20-V20,(IF(S20+V20&lt;=R20,S20,IF(R20-V20&gt;=0,R20-V20,0)))+W20),IF(S20+V20&lt;=R20,S20,IF(R20-V20&gt;=0,R20-V20,0))),IF(S20+V20&lt;=R20,S20,IF(R20-V20&gt;=0,R20-V20,0)))</f>
        <v>122000</v>
      </c>
      <c r="Y20" s="114"/>
      <c r="Z20" s="115"/>
      <c r="AA20" s="114"/>
      <c r="AB20" s="115"/>
      <c r="AC20" s="114"/>
      <c r="AD20" s="116"/>
      <c r="AE20" s="35">
        <f aca="true" t="shared" si="19" ref="AE20:AE25">IF(K20="SI",Y20+AA20+AC20,Z20+AB20+AD20)</f>
        <v>0</v>
      </c>
      <c r="AF20" s="35">
        <f aca="true" t="shared" si="20" ref="AF20:AF25">AE20*0.8</f>
        <v>0</v>
      </c>
      <c r="AG20" s="112"/>
      <c r="AH20" s="117"/>
      <c r="AI20" s="39">
        <f aca="true" t="shared" si="21" ref="AI20:AI25">AG20+AH20</f>
        <v>0</v>
      </c>
      <c r="AJ20" s="18"/>
      <c r="AK20" s="32">
        <f aca="true" t="shared" si="22" ref="AK20:AK25">IF(AG20&gt;0,IF((IF(AF20+AI20&lt;=AE20,AF20,IF(AE20-AI20&gt;=0,AE20-AI20,0)))+AI20&lt;AE20,IF(AJ20&gt;=(AE20-AI20-(IF(AF20+AI20&lt;=AE20,AF20,IF(AE20-AI20&gt;=0,AE20-AI20,0)))),AE20-AI20,(IF(AF20+AI20&lt;=AE20,AF20,IF(AE20-AI20&gt;=0,AE20-AI20,0)))+AJ20),IF(AF20+AI20&lt;=AE20,AF20,IF(AE20-AI20&gt;=0,AE20-AI20,0))),IF(AF20+AI20&lt;=AE20,AF20,IF(AE20-AI20&gt;=0,AE20-AI20,0)))</f>
        <v>0</v>
      </c>
      <c r="AL20" s="97">
        <f aca="true" t="shared" si="23" ref="AL20:AL25">IF(OR(I20="c",I20="d"),IF((X20+AK20)&gt;=450000,450000,X20+AK20),0)</f>
        <v>0</v>
      </c>
      <c r="AM20" s="97">
        <f aca="true" t="shared" si="24" ref="AM20:AM25">IF(AND(OR(I20="e",I20="f"),J20="NO"),IF((X20+AK20)&gt;=200000,200000,X20+AK20),0)</f>
        <v>122000</v>
      </c>
      <c r="AN20" s="97">
        <f aca="true" t="shared" si="25" ref="AN20:AN25">IF(AND(OR(I20="e",I20="f"),J20="SI"),IF((X20+AK20)&gt;=100000,100000,X20+AK20),0)</f>
        <v>0</v>
      </c>
      <c r="AO20" s="134">
        <f aca="true" t="shared" si="26" ref="AO20:AO25">AL20+AM20+AN20</f>
        <v>122000</v>
      </c>
      <c r="AP20" s="139">
        <f aca="true" t="shared" si="27" ref="AP20:AP25">IF(AO20&lt;=20000,AO20,20000)</f>
        <v>20000</v>
      </c>
      <c r="AQ20" s="135"/>
    </row>
    <row r="21" spans="1:43" ht="12.75">
      <c r="A21" s="99" t="s">
        <v>50</v>
      </c>
      <c r="B21" s="228" t="s">
        <v>56</v>
      </c>
      <c r="C21" s="229"/>
      <c r="D21" s="62"/>
      <c r="E21" s="53"/>
      <c r="F21" s="52"/>
      <c r="G21" s="64"/>
      <c r="H21" s="65"/>
      <c r="I21" s="90" t="s">
        <v>66</v>
      </c>
      <c r="J21" s="90" t="s">
        <v>46</v>
      </c>
      <c r="K21" s="68" t="s">
        <v>47</v>
      </c>
      <c r="L21" s="54">
        <v>100000</v>
      </c>
      <c r="M21" s="54">
        <v>22000</v>
      </c>
      <c r="N21" s="5"/>
      <c r="O21" s="5"/>
      <c r="P21" s="5"/>
      <c r="Q21" s="41">
        <f t="shared" si="14"/>
        <v>0</v>
      </c>
      <c r="R21" s="43">
        <f t="shared" si="15"/>
        <v>100000</v>
      </c>
      <c r="S21" s="42">
        <f t="shared" si="16"/>
        <v>50000</v>
      </c>
      <c r="T21" s="13"/>
      <c r="U21" s="14"/>
      <c r="V21" s="48">
        <f t="shared" si="17"/>
        <v>0</v>
      </c>
      <c r="W21" s="19"/>
      <c r="X21" s="33">
        <f t="shared" si="18"/>
        <v>50000</v>
      </c>
      <c r="Y21" s="55"/>
      <c r="Z21" s="56"/>
      <c r="AA21" s="55">
        <v>20000</v>
      </c>
      <c r="AB21" s="56">
        <v>24400</v>
      </c>
      <c r="AC21" s="55">
        <v>5000</v>
      </c>
      <c r="AD21" s="57">
        <v>6100</v>
      </c>
      <c r="AE21" s="36">
        <f t="shared" si="19"/>
        <v>25000</v>
      </c>
      <c r="AF21" s="35">
        <f t="shared" si="20"/>
        <v>20000</v>
      </c>
      <c r="AG21" s="13"/>
      <c r="AH21" s="9"/>
      <c r="AI21" s="39">
        <f t="shared" si="21"/>
        <v>0</v>
      </c>
      <c r="AJ21" s="19"/>
      <c r="AK21" s="33">
        <f t="shared" si="22"/>
        <v>20000</v>
      </c>
      <c r="AL21" s="97">
        <f t="shared" si="23"/>
        <v>0</v>
      </c>
      <c r="AM21" s="97">
        <f t="shared" si="24"/>
        <v>70000</v>
      </c>
      <c r="AN21" s="97">
        <f t="shared" si="25"/>
        <v>0</v>
      </c>
      <c r="AO21" s="134">
        <f t="shared" si="26"/>
        <v>70000</v>
      </c>
      <c r="AP21" s="140">
        <f t="shared" si="27"/>
        <v>20000</v>
      </c>
      <c r="AQ21" s="136"/>
    </row>
    <row r="22" spans="1:43" ht="12.75">
      <c r="A22" s="99" t="s">
        <v>50</v>
      </c>
      <c r="B22" s="228" t="s">
        <v>54</v>
      </c>
      <c r="C22" s="229"/>
      <c r="D22" s="63"/>
      <c r="E22" s="53"/>
      <c r="F22" s="52"/>
      <c r="G22" s="64"/>
      <c r="H22" s="65"/>
      <c r="I22" s="90" t="s">
        <v>66</v>
      </c>
      <c r="J22" s="90" t="s">
        <v>46</v>
      </c>
      <c r="K22" s="68" t="s">
        <v>46</v>
      </c>
      <c r="L22" s="54">
        <v>50000</v>
      </c>
      <c r="M22" s="54">
        <v>11000</v>
      </c>
      <c r="N22" s="8"/>
      <c r="O22" s="8"/>
      <c r="P22" s="8"/>
      <c r="Q22" s="41">
        <f t="shared" si="14"/>
        <v>0</v>
      </c>
      <c r="R22" s="43">
        <f t="shared" si="15"/>
        <v>61000</v>
      </c>
      <c r="S22" s="42">
        <f t="shared" si="16"/>
        <v>30500</v>
      </c>
      <c r="T22" s="13"/>
      <c r="U22" s="14"/>
      <c r="V22" s="48">
        <f t="shared" si="17"/>
        <v>0</v>
      </c>
      <c r="W22" s="19"/>
      <c r="X22" s="33">
        <f t="shared" si="18"/>
        <v>30500</v>
      </c>
      <c r="Y22" s="55"/>
      <c r="Z22" s="56"/>
      <c r="AA22" s="55"/>
      <c r="AB22" s="56"/>
      <c r="AC22" s="55">
        <v>20000</v>
      </c>
      <c r="AD22" s="57">
        <v>24400</v>
      </c>
      <c r="AE22" s="36">
        <f t="shared" si="19"/>
        <v>24400</v>
      </c>
      <c r="AF22" s="35">
        <f t="shared" si="20"/>
        <v>19520</v>
      </c>
      <c r="AG22" s="13">
        <v>1000</v>
      </c>
      <c r="AH22" s="9"/>
      <c r="AI22" s="39">
        <f t="shared" si="21"/>
        <v>1000</v>
      </c>
      <c r="AJ22" s="19">
        <v>3000</v>
      </c>
      <c r="AK22" s="33">
        <f t="shared" si="22"/>
        <v>22520</v>
      </c>
      <c r="AL22" s="97">
        <f t="shared" si="23"/>
        <v>0</v>
      </c>
      <c r="AM22" s="97">
        <f t="shared" si="24"/>
        <v>53020</v>
      </c>
      <c r="AN22" s="97">
        <f t="shared" si="25"/>
        <v>0</v>
      </c>
      <c r="AO22" s="134">
        <f t="shared" si="26"/>
        <v>53020</v>
      </c>
      <c r="AP22" s="140">
        <f t="shared" si="27"/>
        <v>20000</v>
      </c>
      <c r="AQ22" s="137"/>
    </row>
    <row r="23" spans="1:43" ht="12.75">
      <c r="A23" s="99" t="s">
        <v>50</v>
      </c>
      <c r="B23" s="230" t="s">
        <v>57</v>
      </c>
      <c r="C23" s="231"/>
      <c r="D23" s="63"/>
      <c r="E23" s="53"/>
      <c r="F23" s="52"/>
      <c r="G23" s="64"/>
      <c r="H23" s="65"/>
      <c r="I23" s="90" t="s">
        <v>66</v>
      </c>
      <c r="J23" s="90" t="s">
        <v>47</v>
      </c>
      <c r="K23" s="68" t="s">
        <v>46</v>
      </c>
      <c r="L23" s="54">
        <v>20000</v>
      </c>
      <c r="M23" s="54">
        <v>4400</v>
      </c>
      <c r="N23" s="8"/>
      <c r="O23" s="8"/>
      <c r="P23" s="8"/>
      <c r="Q23" s="41">
        <f t="shared" si="14"/>
        <v>0</v>
      </c>
      <c r="R23" s="43">
        <f t="shared" si="15"/>
        <v>24400</v>
      </c>
      <c r="S23" s="42">
        <f t="shared" si="16"/>
        <v>12200</v>
      </c>
      <c r="T23" s="13"/>
      <c r="U23" s="14"/>
      <c r="V23" s="48">
        <f t="shared" si="17"/>
        <v>0</v>
      </c>
      <c r="W23" s="19"/>
      <c r="X23" s="33">
        <f t="shared" si="18"/>
        <v>12200</v>
      </c>
      <c r="Y23" s="55"/>
      <c r="Z23" s="56"/>
      <c r="AA23" s="55">
        <v>70000</v>
      </c>
      <c r="AB23" s="56">
        <v>81540</v>
      </c>
      <c r="AC23" s="55"/>
      <c r="AD23" s="57"/>
      <c r="AE23" s="36">
        <f t="shared" si="19"/>
        <v>81540</v>
      </c>
      <c r="AF23" s="35">
        <f t="shared" si="20"/>
        <v>65232</v>
      </c>
      <c r="AG23" s="13">
        <v>81540</v>
      </c>
      <c r="AH23" s="9"/>
      <c r="AI23" s="39">
        <f t="shared" si="21"/>
        <v>81540</v>
      </c>
      <c r="AJ23" s="19">
        <v>10000</v>
      </c>
      <c r="AK23" s="33">
        <f t="shared" si="22"/>
        <v>0</v>
      </c>
      <c r="AL23" s="97">
        <f t="shared" si="23"/>
        <v>0</v>
      </c>
      <c r="AM23" s="97">
        <f t="shared" si="24"/>
        <v>0</v>
      </c>
      <c r="AN23" s="97">
        <f t="shared" si="25"/>
        <v>12200</v>
      </c>
      <c r="AO23" s="134">
        <f t="shared" si="26"/>
        <v>12200</v>
      </c>
      <c r="AP23" s="140">
        <f t="shared" si="27"/>
        <v>12200</v>
      </c>
      <c r="AQ23" s="137"/>
    </row>
    <row r="24" spans="1:43" ht="12.75">
      <c r="A24" s="99" t="s">
        <v>50</v>
      </c>
      <c r="B24" s="241"/>
      <c r="C24" s="242"/>
      <c r="D24" s="75"/>
      <c r="E24" s="27"/>
      <c r="F24" s="23"/>
      <c r="G24" s="66"/>
      <c r="H24" s="67"/>
      <c r="I24" s="91"/>
      <c r="J24" s="91"/>
      <c r="K24" s="69"/>
      <c r="L24" s="7"/>
      <c r="M24" s="7"/>
      <c r="N24" s="5"/>
      <c r="O24" s="5"/>
      <c r="P24" s="5"/>
      <c r="Q24" s="41">
        <f t="shared" si="14"/>
        <v>0</v>
      </c>
      <c r="R24" s="43">
        <f t="shared" si="15"/>
        <v>0</v>
      </c>
      <c r="S24" s="42">
        <f t="shared" si="16"/>
        <v>0</v>
      </c>
      <c r="T24" s="13"/>
      <c r="U24" s="14"/>
      <c r="V24" s="48">
        <f t="shared" si="17"/>
        <v>0</v>
      </c>
      <c r="W24" s="19"/>
      <c r="X24" s="33">
        <f t="shared" si="18"/>
        <v>0</v>
      </c>
      <c r="Y24" s="55"/>
      <c r="Z24" s="56"/>
      <c r="AA24" s="55"/>
      <c r="AB24" s="56"/>
      <c r="AC24" s="55"/>
      <c r="AD24" s="57"/>
      <c r="AE24" s="36">
        <f t="shared" si="19"/>
        <v>0</v>
      </c>
      <c r="AF24" s="35">
        <f t="shared" si="20"/>
        <v>0</v>
      </c>
      <c r="AG24" s="13"/>
      <c r="AH24" s="9"/>
      <c r="AI24" s="39">
        <f t="shared" si="21"/>
        <v>0</v>
      </c>
      <c r="AJ24" s="19"/>
      <c r="AK24" s="33">
        <f t="shared" si="22"/>
        <v>0</v>
      </c>
      <c r="AL24" s="97">
        <f t="shared" si="23"/>
        <v>0</v>
      </c>
      <c r="AM24" s="97">
        <f t="shared" si="24"/>
        <v>0</v>
      </c>
      <c r="AN24" s="97">
        <f t="shared" si="25"/>
        <v>0</v>
      </c>
      <c r="AO24" s="134">
        <f t="shared" si="26"/>
        <v>0</v>
      </c>
      <c r="AP24" s="140">
        <f t="shared" si="27"/>
        <v>0</v>
      </c>
      <c r="AQ24" s="137"/>
    </row>
    <row r="25" spans="1:43" ht="13.5" thickBot="1">
      <c r="A25" s="100" t="s">
        <v>50</v>
      </c>
      <c r="B25" s="232"/>
      <c r="C25" s="233"/>
      <c r="D25" s="76"/>
      <c r="E25" s="70"/>
      <c r="F25" s="71"/>
      <c r="G25" s="72"/>
      <c r="H25" s="74"/>
      <c r="I25" s="92"/>
      <c r="J25" s="92"/>
      <c r="K25" s="73"/>
      <c r="L25" s="20"/>
      <c r="M25" s="20"/>
      <c r="N25" s="21"/>
      <c r="O25" s="21"/>
      <c r="P25" s="21"/>
      <c r="Q25" s="44">
        <f t="shared" si="14"/>
        <v>0</v>
      </c>
      <c r="R25" s="45">
        <f t="shared" si="15"/>
        <v>0</v>
      </c>
      <c r="S25" s="42">
        <f t="shared" si="16"/>
        <v>0</v>
      </c>
      <c r="T25" s="28"/>
      <c r="U25" s="29"/>
      <c r="V25" s="48">
        <f t="shared" si="17"/>
        <v>0</v>
      </c>
      <c r="W25" s="30"/>
      <c r="X25" s="34">
        <f t="shared" si="18"/>
        <v>0</v>
      </c>
      <c r="Y25" s="58"/>
      <c r="Z25" s="59"/>
      <c r="AA25" s="58"/>
      <c r="AB25" s="59"/>
      <c r="AC25" s="58"/>
      <c r="AD25" s="60"/>
      <c r="AE25" s="37">
        <f t="shared" si="19"/>
        <v>0</v>
      </c>
      <c r="AF25" s="38">
        <f t="shared" si="20"/>
        <v>0</v>
      </c>
      <c r="AG25" s="28"/>
      <c r="AH25" s="31"/>
      <c r="AI25" s="40">
        <f t="shared" si="21"/>
        <v>0</v>
      </c>
      <c r="AJ25" s="30"/>
      <c r="AK25" s="33">
        <f t="shared" si="22"/>
        <v>0</v>
      </c>
      <c r="AL25" s="97">
        <f t="shared" si="23"/>
        <v>0</v>
      </c>
      <c r="AM25" s="97">
        <f t="shared" si="24"/>
        <v>0</v>
      </c>
      <c r="AN25" s="97">
        <f t="shared" si="25"/>
        <v>0</v>
      </c>
      <c r="AO25" s="134">
        <f t="shared" si="26"/>
        <v>0</v>
      </c>
      <c r="AP25" s="142">
        <f t="shared" si="27"/>
        <v>0</v>
      </c>
      <c r="AQ25" s="138"/>
    </row>
    <row r="26" spans="1:42" ht="15.75" customHeight="1" thickBot="1">
      <c r="A26" s="234"/>
      <c r="B26" s="235"/>
      <c r="C26" s="235"/>
      <c r="D26" s="235"/>
      <c r="E26" s="236"/>
      <c r="F26" s="236"/>
      <c r="G26" s="236"/>
      <c r="H26" s="236"/>
      <c r="I26" s="236"/>
      <c r="J26" s="236"/>
      <c r="K26" s="236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7"/>
      <c r="X26" s="107"/>
      <c r="Y26" s="94"/>
      <c r="Z26" s="95"/>
      <c r="AA26" s="95"/>
      <c r="AB26" s="95"/>
      <c r="AC26" s="95"/>
      <c r="AD26" s="95"/>
      <c r="AE26" s="96"/>
      <c r="AF26" s="96"/>
      <c r="AG26" s="95"/>
      <c r="AH26" s="95"/>
      <c r="AI26" s="96"/>
      <c r="AJ26" s="118"/>
      <c r="AK26" s="118" t="s">
        <v>19</v>
      </c>
      <c r="AL26" s="107">
        <f>SUM(AL20:AL25)</f>
        <v>0</v>
      </c>
      <c r="AM26" s="107">
        <f>SUM(AM20:AM25)</f>
        <v>245020</v>
      </c>
      <c r="AN26" s="107">
        <f>SUM(AN20:AN25)</f>
        <v>12200</v>
      </c>
      <c r="AO26" s="144">
        <f>AN26+AM26+AL26</f>
        <v>257220</v>
      </c>
      <c r="AP26" s="141">
        <f>SUM(AP20:AP25)</f>
        <v>72200</v>
      </c>
    </row>
    <row r="27" spans="1:42" ht="24.75" customHeight="1" thickBot="1">
      <c r="A27" s="238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40"/>
      <c r="AP27" s="128"/>
    </row>
    <row r="28" spans="1:43" ht="24">
      <c r="A28" s="101" t="s">
        <v>51</v>
      </c>
      <c r="B28" s="226" t="s">
        <v>55</v>
      </c>
      <c r="C28" s="227"/>
      <c r="D28" s="77"/>
      <c r="E28" s="49"/>
      <c r="F28" s="50"/>
      <c r="G28" s="78"/>
      <c r="H28" s="79"/>
      <c r="I28" s="89" t="s">
        <v>39</v>
      </c>
      <c r="J28" s="89" t="s">
        <v>46</v>
      </c>
      <c r="K28" s="80" t="s">
        <v>47</v>
      </c>
      <c r="L28" s="51">
        <v>250000</v>
      </c>
      <c r="M28" s="51">
        <v>55000</v>
      </c>
      <c r="N28" s="111"/>
      <c r="O28" s="111"/>
      <c r="P28" s="111"/>
      <c r="Q28" s="41">
        <f aca="true" t="shared" si="28" ref="Q28:Q33">IF(K28="SI",(IF((N28+O28+P28)&gt;0.1*L28,((0.1*L28)-(0.22*0.1*L28)/(1+0.22)),N28+O28)),(IF((N28+O28+P28)&gt;0.1*L28,0.1*L28,N28+O28+P28)))</f>
        <v>0</v>
      </c>
      <c r="R28" s="47">
        <f aca="true" t="shared" si="29" ref="R28:R33">IF(K28="SI",L28+Q28,L28+M28+Q28)</f>
        <v>250000</v>
      </c>
      <c r="S28" s="42">
        <f aca="true" t="shared" si="30" ref="S28:S33">R28*0.5</f>
        <v>125000</v>
      </c>
      <c r="T28" s="112"/>
      <c r="U28" s="113"/>
      <c r="V28" s="46">
        <f aca="true" t="shared" si="31" ref="V28:V33">T28+U28</f>
        <v>0</v>
      </c>
      <c r="W28" s="18"/>
      <c r="X28" s="32">
        <f aca="true" t="shared" si="32" ref="X28:X33">IF(T28&gt;0,IF((IF(S28+V28&lt;=R28,S28,IF(R28-V28&gt;=0,R28-V28,0)))+V28&lt;R28,IF(W28&gt;=(R28-V28-(IF(S28+V28&lt;=R28,S28,IF(R28-V28&gt;=0,R28-V28,0)))),R28-V28,(IF(S28+V28&lt;=R28,S28,IF(R28-V28&gt;=0,R28-V28,0)))+W28),IF(S28+V28&lt;=R28,S28,IF(R28-V28&gt;=0,R28-V28,0))),IF(S28+V28&lt;=R28,S28,IF(R28-V28&gt;=0,R28-V28,0)))</f>
        <v>125000</v>
      </c>
      <c r="Y28" s="114">
        <v>50000</v>
      </c>
      <c r="Z28" s="115">
        <v>61000</v>
      </c>
      <c r="AA28" s="114"/>
      <c r="AB28" s="115"/>
      <c r="AC28" s="114"/>
      <c r="AD28" s="116"/>
      <c r="AE28" s="35">
        <f aca="true" t="shared" si="33" ref="AE28:AE33">IF(K28="SI",Y28+AA28+AC28,Z28+AB28+AD28)</f>
        <v>50000</v>
      </c>
      <c r="AF28" s="35">
        <f aca="true" t="shared" si="34" ref="AF28:AF33">AE28*0.8</f>
        <v>40000</v>
      </c>
      <c r="AG28" s="112">
        <v>5000</v>
      </c>
      <c r="AH28" s="117"/>
      <c r="AI28" s="39">
        <f aca="true" t="shared" si="35" ref="AI28:AI33">AG28+AH28</f>
        <v>5000</v>
      </c>
      <c r="AJ28" s="18">
        <v>3000</v>
      </c>
      <c r="AK28" s="32">
        <f aca="true" t="shared" si="36" ref="AK28:AK33">IF(AG28&gt;0,IF((IF(AF28+AI28&lt;=AE28,AF28,IF(AE28-AI28&gt;=0,AE28-AI28,0)))+AI28&lt;AE28,IF(AJ28&gt;=(AE28-AI28-(IF(AF28+AI28&lt;=AE28,AF28,IF(AE28-AI28&gt;=0,AE28-AI28,0)))),AE28-AI28,(IF(AF28+AI28&lt;=AE28,AF28,IF(AE28-AI28&gt;=0,AE28-AI28,0)))+AJ28),IF(AF28+AI28&lt;=AE28,AF28,IF(AE28-AI28&gt;=0,AE28-AI28,0))),IF(AF28+AI28&lt;=AE28,AF28,IF(AE28-AI28&gt;=0,AE28-AI28,0)))</f>
        <v>43000</v>
      </c>
      <c r="AL28" s="97">
        <f aca="true" t="shared" si="37" ref="AL28:AL33">IF(OR(I28="c",I28="d"),IF((X28+AK28)&gt;=450000,450000,X28+AK28),0)</f>
        <v>168000</v>
      </c>
      <c r="AM28" s="97">
        <f aca="true" t="shared" si="38" ref="AM28:AM33">IF(AND(OR(I28="e",I28="f"),J28="NO"),IF((X28+AK28)&gt;=200000,200000,X28+AK28),0)</f>
        <v>0</v>
      </c>
      <c r="AN28" s="97">
        <f aca="true" t="shared" si="39" ref="AN28:AN33">IF(AND(OR(I28="e",I28="f"),J28="SI"),IF((X28+AK28)&gt;=100000,100000,X28+AK28),0)</f>
        <v>0</v>
      </c>
      <c r="AO28" s="134">
        <f aca="true" t="shared" si="40" ref="AO28:AO33">AL28+AM28+AN28</f>
        <v>168000</v>
      </c>
      <c r="AP28" s="139">
        <f aca="true" t="shared" si="41" ref="AP28:AP33">IF(AO28&lt;=20000,AO28,20000)</f>
        <v>20000</v>
      </c>
      <c r="AQ28" s="135"/>
    </row>
    <row r="29" spans="1:43" ht="24">
      <c r="A29" s="101" t="s">
        <v>51</v>
      </c>
      <c r="B29" s="228" t="s">
        <v>56</v>
      </c>
      <c r="C29" s="229"/>
      <c r="D29" s="62"/>
      <c r="E29" s="53"/>
      <c r="F29" s="52"/>
      <c r="G29" s="64"/>
      <c r="H29" s="65"/>
      <c r="I29" s="90" t="s">
        <v>40</v>
      </c>
      <c r="J29" s="90" t="s">
        <v>46</v>
      </c>
      <c r="K29" s="68" t="s">
        <v>47</v>
      </c>
      <c r="L29" s="54">
        <v>300000</v>
      </c>
      <c r="M29" s="54">
        <v>66000</v>
      </c>
      <c r="N29" s="5"/>
      <c r="O29" s="5"/>
      <c r="P29" s="5"/>
      <c r="Q29" s="41">
        <f t="shared" si="28"/>
        <v>0</v>
      </c>
      <c r="R29" s="43">
        <f t="shared" si="29"/>
        <v>300000</v>
      </c>
      <c r="S29" s="42">
        <f t="shared" si="30"/>
        <v>150000</v>
      </c>
      <c r="T29" s="13"/>
      <c r="U29" s="14"/>
      <c r="V29" s="48">
        <f t="shared" si="31"/>
        <v>0</v>
      </c>
      <c r="W29" s="19"/>
      <c r="X29" s="33">
        <f t="shared" si="32"/>
        <v>150000</v>
      </c>
      <c r="Y29" s="55"/>
      <c r="Z29" s="56"/>
      <c r="AA29" s="55">
        <v>30000</v>
      </c>
      <c r="AB29" s="56">
        <v>36600</v>
      </c>
      <c r="AC29" s="55"/>
      <c r="AD29" s="57"/>
      <c r="AE29" s="36">
        <f t="shared" si="33"/>
        <v>30000</v>
      </c>
      <c r="AF29" s="35">
        <f t="shared" si="34"/>
        <v>24000</v>
      </c>
      <c r="AG29" s="13"/>
      <c r="AH29" s="9"/>
      <c r="AI29" s="39">
        <f t="shared" si="35"/>
        <v>0</v>
      </c>
      <c r="AJ29" s="19"/>
      <c r="AK29" s="33">
        <f t="shared" si="36"/>
        <v>24000</v>
      </c>
      <c r="AL29" s="97">
        <f t="shared" si="37"/>
        <v>174000</v>
      </c>
      <c r="AM29" s="97">
        <f t="shared" si="38"/>
        <v>0</v>
      </c>
      <c r="AN29" s="97">
        <f t="shared" si="39"/>
        <v>0</v>
      </c>
      <c r="AO29" s="134">
        <f t="shared" si="40"/>
        <v>174000</v>
      </c>
      <c r="AP29" s="140">
        <f t="shared" si="41"/>
        <v>20000</v>
      </c>
      <c r="AQ29" s="136"/>
    </row>
    <row r="30" spans="1:43" ht="24">
      <c r="A30" s="101" t="s">
        <v>51</v>
      </c>
      <c r="B30" s="228" t="s">
        <v>54</v>
      </c>
      <c r="C30" s="229"/>
      <c r="D30" s="63"/>
      <c r="E30" s="53"/>
      <c r="F30" s="52"/>
      <c r="G30" s="64"/>
      <c r="H30" s="65"/>
      <c r="I30" s="90" t="s">
        <v>66</v>
      </c>
      <c r="J30" s="90" t="s">
        <v>46</v>
      </c>
      <c r="K30" s="68" t="s">
        <v>47</v>
      </c>
      <c r="L30" s="54">
        <v>120000</v>
      </c>
      <c r="M30" s="54">
        <v>26400</v>
      </c>
      <c r="N30" s="8"/>
      <c r="O30" s="8"/>
      <c r="P30" s="8"/>
      <c r="Q30" s="41">
        <f t="shared" si="28"/>
        <v>0</v>
      </c>
      <c r="R30" s="43">
        <f t="shared" si="29"/>
        <v>120000</v>
      </c>
      <c r="S30" s="42">
        <f t="shared" si="30"/>
        <v>60000</v>
      </c>
      <c r="T30" s="13"/>
      <c r="U30" s="14"/>
      <c r="V30" s="48">
        <f t="shared" si="31"/>
        <v>0</v>
      </c>
      <c r="W30" s="19"/>
      <c r="X30" s="33">
        <f t="shared" si="32"/>
        <v>60000</v>
      </c>
      <c r="Y30" s="55"/>
      <c r="Z30" s="56"/>
      <c r="AA30" s="55">
        <v>10000</v>
      </c>
      <c r="AB30" s="56">
        <v>12200</v>
      </c>
      <c r="AC30" s="55">
        <v>10000</v>
      </c>
      <c r="AD30" s="57">
        <v>12200</v>
      </c>
      <c r="AE30" s="36">
        <f t="shared" si="33"/>
        <v>20000</v>
      </c>
      <c r="AF30" s="35">
        <f t="shared" si="34"/>
        <v>16000</v>
      </c>
      <c r="AG30" s="13"/>
      <c r="AH30" s="9"/>
      <c r="AI30" s="39">
        <f t="shared" si="35"/>
        <v>0</v>
      </c>
      <c r="AJ30" s="19"/>
      <c r="AK30" s="33">
        <f t="shared" si="36"/>
        <v>16000</v>
      </c>
      <c r="AL30" s="97">
        <f t="shared" si="37"/>
        <v>0</v>
      </c>
      <c r="AM30" s="97">
        <f t="shared" si="38"/>
        <v>76000</v>
      </c>
      <c r="AN30" s="97">
        <f t="shared" si="39"/>
        <v>0</v>
      </c>
      <c r="AO30" s="134">
        <f t="shared" si="40"/>
        <v>76000</v>
      </c>
      <c r="AP30" s="140">
        <f t="shared" si="41"/>
        <v>20000</v>
      </c>
      <c r="AQ30" s="137"/>
    </row>
    <row r="31" spans="1:43" ht="24">
      <c r="A31" s="101" t="s">
        <v>51</v>
      </c>
      <c r="B31" s="230" t="s">
        <v>57</v>
      </c>
      <c r="C31" s="231"/>
      <c r="D31" s="63"/>
      <c r="E31" s="53"/>
      <c r="F31" s="52"/>
      <c r="G31" s="64"/>
      <c r="H31" s="65"/>
      <c r="I31" s="90" t="s">
        <v>67</v>
      </c>
      <c r="J31" s="90" t="s">
        <v>47</v>
      </c>
      <c r="K31" s="68" t="s">
        <v>46</v>
      </c>
      <c r="L31" s="54">
        <v>700000</v>
      </c>
      <c r="M31" s="54">
        <v>154000</v>
      </c>
      <c r="N31" s="8"/>
      <c r="O31" s="8"/>
      <c r="P31" s="8"/>
      <c r="Q31" s="41">
        <f t="shared" si="28"/>
        <v>0</v>
      </c>
      <c r="R31" s="43">
        <f t="shared" si="29"/>
        <v>854000</v>
      </c>
      <c r="S31" s="42">
        <f t="shared" si="30"/>
        <v>427000</v>
      </c>
      <c r="T31" s="13"/>
      <c r="U31" s="14"/>
      <c r="V31" s="48">
        <f t="shared" si="31"/>
        <v>0</v>
      </c>
      <c r="W31" s="19"/>
      <c r="X31" s="33">
        <f t="shared" si="32"/>
        <v>427000</v>
      </c>
      <c r="Y31" s="55"/>
      <c r="Z31" s="56"/>
      <c r="AA31" s="55">
        <v>300000</v>
      </c>
      <c r="AB31" s="56">
        <v>66000</v>
      </c>
      <c r="AC31" s="55"/>
      <c r="AD31" s="57"/>
      <c r="AE31" s="36">
        <f t="shared" si="33"/>
        <v>66000</v>
      </c>
      <c r="AF31" s="35">
        <f t="shared" si="34"/>
        <v>52800</v>
      </c>
      <c r="AG31" s="13"/>
      <c r="AH31" s="9"/>
      <c r="AI31" s="39">
        <f t="shared" si="35"/>
        <v>0</v>
      </c>
      <c r="AJ31" s="19"/>
      <c r="AK31" s="33">
        <f t="shared" si="36"/>
        <v>52800</v>
      </c>
      <c r="AL31" s="97">
        <f t="shared" si="37"/>
        <v>0</v>
      </c>
      <c r="AM31" s="97">
        <f t="shared" si="38"/>
        <v>0</v>
      </c>
      <c r="AN31" s="97">
        <f t="shared" si="39"/>
        <v>100000</v>
      </c>
      <c r="AO31" s="134">
        <f t="shared" si="40"/>
        <v>100000</v>
      </c>
      <c r="AP31" s="140">
        <f t="shared" si="41"/>
        <v>20000</v>
      </c>
      <c r="AQ31" s="137"/>
    </row>
    <row r="32" spans="1:43" ht="24">
      <c r="A32" s="101" t="s">
        <v>51</v>
      </c>
      <c r="B32" s="241"/>
      <c r="C32" s="242"/>
      <c r="D32" s="75"/>
      <c r="E32" s="27"/>
      <c r="F32" s="23"/>
      <c r="G32" s="66"/>
      <c r="H32" s="67"/>
      <c r="I32" s="91"/>
      <c r="J32" s="91"/>
      <c r="K32" s="69"/>
      <c r="L32" s="7"/>
      <c r="M32" s="7"/>
      <c r="N32" s="5"/>
      <c r="O32" s="5"/>
      <c r="P32" s="5"/>
      <c r="Q32" s="41">
        <f t="shared" si="28"/>
        <v>0</v>
      </c>
      <c r="R32" s="43">
        <f t="shared" si="29"/>
        <v>0</v>
      </c>
      <c r="S32" s="42">
        <f t="shared" si="30"/>
        <v>0</v>
      </c>
      <c r="T32" s="13"/>
      <c r="U32" s="14"/>
      <c r="V32" s="48">
        <f t="shared" si="31"/>
        <v>0</v>
      </c>
      <c r="W32" s="19"/>
      <c r="X32" s="33">
        <f t="shared" si="32"/>
        <v>0</v>
      </c>
      <c r="Y32" s="55"/>
      <c r="Z32" s="56"/>
      <c r="AA32" s="55"/>
      <c r="AB32" s="56"/>
      <c r="AC32" s="55"/>
      <c r="AD32" s="57"/>
      <c r="AE32" s="36">
        <f t="shared" si="33"/>
        <v>0</v>
      </c>
      <c r="AF32" s="35">
        <f t="shared" si="34"/>
        <v>0</v>
      </c>
      <c r="AG32" s="13"/>
      <c r="AH32" s="9"/>
      <c r="AI32" s="39">
        <f t="shared" si="35"/>
        <v>0</v>
      </c>
      <c r="AJ32" s="19"/>
      <c r="AK32" s="33">
        <f t="shared" si="36"/>
        <v>0</v>
      </c>
      <c r="AL32" s="97">
        <f t="shared" si="37"/>
        <v>0</v>
      </c>
      <c r="AM32" s="97">
        <f t="shared" si="38"/>
        <v>0</v>
      </c>
      <c r="AN32" s="97">
        <f t="shared" si="39"/>
        <v>0</v>
      </c>
      <c r="AO32" s="134">
        <f t="shared" si="40"/>
        <v>0</v>
      </c>
      <c r="AP32" s="140">
        <f t="shared" si="41"/>
        <v>0</v>
      </c>
      <c r="AQ32" s="137"/>
    </row>
    <row r="33" spans="1:43" ht="24.75" thickBot="1">
      <c r="A33" s="101" t="s">
        <v>51</v>
      </c>
      <c r="B33" s="232"/>
      <c r="C33" s="233"/>
      <c r="D33" s="76"/>
      <c r="E33" s="70"/>
      <c r="F33" s="71"/>
      <c r="G33" s="72"/>
      <c r="H33" s="74"/>
      <c r="I33" s="92"/>
      <c r="J33" s="92"/>
      <c r="K33" s="73"/>
      <c r="L33" s="20"/>
      <c r="M33" s="20"/>
      <c r="N33" s="21"/>
      <c r="O33" s="21"/>
      <c r="P33" s="21"/>
      <c r="Q33" s="44">
        <f t="shared" si="28"/>
        <v>0</v>
      </c>
      <c r="R33" s="45">
        <f t="shared" si="29"/>
        <v>0</v>
      </c>
      <c r="S33" s="42">
        <f t="shared" si="30"/>
        <v>0</v>
      </c>
      <c r="T33" s="28"/>
      <c r="U33" s="29"/>
      <c r="V33" s="48">
        <f t="shared" si="31"/>
        <v>0</v>
      </c>
      <c r="W33" s="30"/>
      <c r="X33" s="34">
        <f t="shared" si="32"/>
        <v>0</v>
      </c>
      <c r="Y33" s="58"/>
      <c r="Z33" s="59"/>
      <c r="AA33" s="58"/>
      <c r="AB33" s="59"/>
      <c r="AC33" s="58"/>
      <c r="AD33" s="60"/>
      <c r="AE33" s="37">
        <f t="shared" si="33"/>
        <v>0</v>
      </c>
      <c r="AF33" s="38">
        <f t="shared" si="34"/>
        <v>0</v>
      </c>
      <c r="AG33" s="28"/>
      <c r="AH33" s="31"/>
      <c r="AI33" s="40">
        <f t="shared" si="35"/>
        <v>0</v>
      </c>
      <c r="AJ33" s="30"/>
      <c r="AK33" s="33">
        <f t="shared" si="36"/>
        <v>0</v>
      </c>
      <c r="AL33" s="97">
        <f t="shared" si="37"/>
        <v>0</v>
      </c>
      <c r="AM33" s="97">
        <f t="shared" si="38"/>
        <v>0</v>
      </c>
      <c r="AN33" s="97">
        <f t="shared" si="39"/>
        <v>0</v>
      </c>
      <c r="AO33" s="134">
        <f t="shared" si="40"/>
        <v>0</v>
      </c>
      <c r="AP33" s="142">
        <f t="shared" si="41"/>
        <v>0</v>
      </c>
      <c r="AQ33" s="138"/>
    </row>
    <row r="34" spans="1:42" ht="13.5" thickBot="1">
      <c r="A34" s="234"/>
      <c r="B34" s="235"/>
      <c r="C34" s="235"/>
      <c r="D34" s="235"/>
      <c r="E34" s="236"/>
      <c r="F34" s="236"/>
      <c r="G34" s="236"/>
      <c r="H34" s="236"/>
      <c r="I34" s="236"/>
      <c r="J34" s="236"/>
      <c r="K34" s="236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7"/>
      <c r="X34" s="107"/>
      <c r="Y34" s="94"/>
      <c r="Z34" s="95"/>
      <c r="AA34" s="95"/>
      <c r="AB34" s="95"/>
      <c r="AC34" s="95"/>
      <c r="AD34" s="95"/>
      <c r="AE34" s="96"/>
      <c r="AF34" s="96"/>
      <c r="AG34" s="95"/>
      <c r="AH34" s="95"/>
      <c r="AI34" s="108"/>
      <c r="AJ34" s="109"/>
      <c r="AK34" s="109" t="s">
        <v>91</v>
      </c>
      <c r="AL34" s="110">
        <f>SUM(AL28:AL33)</f>
        <v>342000</v>
      </c>
      <c r="AM34" s="110">
        <f>SUM(AM28:AM33)</f>
        <v>76000</v>
      </c>
      <c r="AN34" s="110">
        <f>SUM(AN28:AN33)</f>
        <v>100000</v>
      </c>
      <c r="AO34" s="144">
        <f>AN34+AM34+AL34</f>
        <v>518000</v>
      </c>
      <c r="AP34" s="141">
        <f>SUM(AP28:AP33)</f>
        <v>80000</v>
      </c>
    </row>
    <row r="35" spans="1:42" ht="13.5" thickBot="1">
      <c r="A35" s="145"/>
      <c r="B35" s="146"/>
      <c r="C35" s="146"/>
      <c r="D35" s="146"/>
      <c r="E35" s="147"/>
      <c r="F35" s="147"/>
      <c r="G35" s="147"/>
      <c r="H35" s="147"/>
      <c r="I35" s="147"/>
      <c r="J35" s="147"/>
      <c r="K35" s="147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08"/>
      <c r="Y35" s="95"/>
      <c r="Z35" s="95"/>
      <c r="AA35" s="95"/>
      <c r="AB35" s="95"/>
      <c r="AC35" s="95"/>
      <c r="AD35" s="95"/>
      <c r="AE35" s="96"/>
      <c r="AF35" s="96"/>
      <c r="AG35" s="95"/>
      <c r="AH35" s="95"/>
      <c r="AI35" s="108"/>
      <c r="AJ35" s="109"/>
      <c r="AK35" s="109"/>
      <c r="AL35" s="149"/>
      <c r="AM35" s="149"/>
      <c r="AN35" s="149"/>
      <c r="AO35" s="149"/>
      <c r="AP35" s="150"/>
    </row>
    <row r="36" spans="1:42" ht="36.75" customHeight="1">
      <c r="A36" s="246" t="s">
        <v>81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8"/>
      <c r="AP36" s="129"/>
    </row>
    <row r="37" spans="1:42" s="26" customFormat="1" ht="15.75">
      <c r="A37" s="249" t="s">
        <v>3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1"/>
      <c r="AP37" s="130"/>
    </row>
    <row r="38" spans="1:42" s="26" customFormat="1" ht="22.5" customHeight="1">
      <c r="A38" s="252" t="s">
        <v>90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4"/>
      <c r="AP38" s="131"/>
    </row>
    <row r="39" spans="1:42" s="26" customFormat="1" ht="22.5" customHeight="1">
      <c r="A39" s="252" t="s">
        <v>14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4"/>
      <c r="AP39" s="131"/>
    </row>
    <row r="40" spans="1:42" s="26" customFormat="1" ht="15" customHeight="1">
      <c r="A40" s="93" t="s">
        <v>10</v>
      </c>
      <c r="B40" s="255" t="s">
        <v>12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6"/>
      <c r="AP40" s="132"/>
    </row>
    <row r="41" spans="1:42" s="26" customFormat="1" ht="15" customHeight="1">
      <c r="A41" s="93" t="s">
        <v>11</v>
      </c>
      <c r="B41" s="255" t="s">
        <v>13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6"/>
      <c r="AP41" s="132"/>
    </row>
    <row r="42" spans="1:42" s="26" customFormat="1" ht="22.5" customHeight="1">
      <c r="A42" s="252" t="s">
        <v>58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4"/>
      <c r="AP42" s="131"/>
    </row>
    <row r="43" spans="1:42" s="26" customFormat="1" ht="12.75">
      <c r="A43" s="93" t="s">
        <v>39</v>
      </c>
      <c r="B43" s="255" t="s">
        <v>41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6"/>
      <c r="AP43" s="132"/>
    </row>
    <row r="44" spans="1:42" s="26" customFormat="1" ht="12.75" customHeight="1">
      <c r="A44" s="93" t="s">
        <v>40</v>
      </c>
      <c r="B44" s="255" t="s">
        <v>42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6"/>
      <c r="AP44" s="132"/>
    </row>
    <row r="45" spans="1:42" s="26" customFormat="1" ht="12.75">
      <c r="A45" s="93" t="s">
        <v>66</v>
      </c>
      <c r="B45" s="255" t="s">
        <v>43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6"/>
      <c r="AP45" s="132"/>
    </row>
    <row r="46" spans="1:42" s="26" customFormat="1" ht="12.75" customHeight="1">
      <c r="A46" s="93" t="s">
        <v>67</v>
      </c>
      <c r="B46" s="255" t="s">
        <v>44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6"/>
      <c r="AP46" s="132"/>
    </row>
    <row r="47" spans="1:42" s="26" customFormat="1" ht="22.5" customHeight="1">
      <c r="A47" s="252" t="s">
        <v>86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4"/>
      <c r="AP47" s="131"/>
    </row>
    <row r="48" spans="1:42" s="26" customFormat="1" ht="22.5" customHeight="1">
      <c r="A48" s="252" t="s">
        <v>52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4"/>
      <c r="AP48" s="131"/>
    </row>
    <row r="49" spans="1:42" s="26" customFormat="1" ht="44.25" customHeight="1">
      <c r="A49" s="252" t="s">
        <v>77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4"/>
      <c r="AP49" s="131"/>
    </row>
    <row r="50" spans="1:42" s="26" customFormat="1" ht="22.5" customHeight="1">
      <c r="A50" s="252" t="s">
        <v>53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4"/>
      <c r="AP50" s="131"/>
    </row>
    <row r="51" spans="1:42" s="26" customFormat="1" ht="22.5" customHeight="1">
      <c r="A51" s="252" t="s">
        <v>45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4"/>
      <c r="AP51" s="131"/>
    </row>
    <row r="52" spans="1:42" s="26" customFormat="1" ht="22.5" customHeight="1">
      <c r="A52" s="252" t="s">
        <v>70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4"/>
      <c r="AP52" s="131"/>
    </row>
    <row r="53" spans="1:42" s="26" customFormat="1" ht="32.25" customHeight="1">
      <c r="A53" s="258" t="s">
        <v>78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60"/>
      <c r="AP53" s="133"/>
    </row>
    <row r="54" spans="1:42" s="26" customFormat="1" ht="16.5" customHeight="1">
      <c r="A54" s="255" t="s">
        <v>79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132"/>
    </row>
    <row r="55" spans="1:42" ht="36" customHeight="1">
      <c r="A55" s="261" t="s">
        <v>88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132"/>
    </row>
    <row r="56" spans="1:42" ht="36" customHeight="1">
      <c r="A56" s="255" t="s">
        <v>89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132"/>
    </row>
  </sheetData>
  <sheetProtection selectLockedCells="1" selectUnlockedCells="1"/>
  <mergeCells count="82">
    <mergeCell ref="AP7:AP10"/>
    <mergeCell ref="A55:AO55"/>
    <mergeCell ref="A19:AO19"/>
    <mergeCell ref="A27:AO27"/>
    <mergeCell ref="B44:AO44"/>
    <mergeCell ref="B45:AO45"/>
    <mergeCell ref="A48:AO48"/>
    <mergeCell ref="A49:AO49"/>
    <mergeCell ref="B20:C20"/>
    <mergeCell ref="B21:C21"/>
    <mergeCell ref="B22:C22"/>
    <mergeCell ref="B23:C23"/>
    <mergeCell ref="A50:AO50"/>
    <mergeCell ref="A51:AO51"/>
    <mergeCell ref="A47:AO47"/>
    <mergeCell ref="S9:S10"/>
    <mergeCell ref="T9:T10"/>
    <mergeCell ref="A7:A10"/>
    <mergeCell ref="B7:D9"/>
    <mergeCell ref="E7:K9"/>
    <mergeCell ref="L7:X8"/>
    <mergeCell ref="U9:U10"/>
    <mergeCell ref="V9:V10"/>
    <mergeCell ref="W9:W10"/>
    <mergeCell ref="X9:X10"/>
    <mergeCell ref="AF9:AF10"/>
    <mergeCell ref="AG9:AG10"/>
    <mergeCell ref="Y7:AK8"/>
    <mergeCell ref="AL7:AL10"/>
    <mergeCell ref="AM7:AM10"/>
    <mergeCell ref="AN7:AN10"/>
    <mergeCell ref="AH9:AH10"/>
    <mergeCell ref="AI9:AI10"/>
    <mergeCell ref="AJ9:AJ10"/>
    <mergeCell ref="AK9:AK10"/>
    <mergeCell ref="B10:C10"/>
    <mergeCell ref="B12:C12"/>
    <mergeCell ref="Y9:Z9"/>
    <mergeCell ref="AA9:AB9"/>
    <mergeCell ref="AC9:AD9"/>
    <mergeCell ref="AE9:AE10"/>
    <mergeCell ref="L9:L10"/>
    <mergeCell ref="M9:M10"/>
    <mergeCell ref="N9:Q9"/>
    <mergeCell ref="R9:R10"/>
    <mergeCell ref="B13:C13"/>
    <mergeCell ref="B14:C14"/>
    <mergeCell ref="B15:C15"/>
    <mergeCell ref="B16:C16"/>
    <mergeCell ref="B17:C17"/>
    <mergeCell ref="A18:W18"/>
    <mergeCell ref="B24:C24"/>
    <mergeCell ref="B25:C25"/>
    <mergeCell ref="A26:W26"/>
    <mergeCell ref="B28:C28"/>
    <mergeCell ref="B29:C29"/>
    <mergeCell ref="B30:C30"/>
    <mergeCell ref="B31:C31"/>
    <mergeCell ref="B32:C32"/>
    <mergeCell ref="B43:AO43"/>
    <mergeCell ref="B33:C33"/>
    <mergeCell ref="A34:W34"/>
    <mergeCell ref="A37:AO37"/>
    <mergeCell ref="A36:AO36"/>
    <mergeCell ref="A38:AO38"/>
    <mergeCell ref="A39:AO39"/>
    <mergeCell ref="A1:AO1"/>
    <mergeCell ref="A2:AO2"/>
    <mergeCell ref="A3:AO3"/>
    <mergeCell ref="A4:AO4"/>
    <mergeCell ref="A5:AO5"/>
    <mergeCell ref="A6:AO6"/>
    <mergeCell ref="A56:AO56"/>
    <mergeCell ref="AQ7:AQ10"/>
    <mergeCell ref="A53:AO53"/>
    <mergeCell ref="A52:AO52"/>
    <mergeCell ref="A54:AO54"/>
    <mergeCell ref="AO7:AO10"/>
    <mergeCell ref="B46:AO46"/>
    <mergeCell ref="B40:AO40"/>
    <mergeCell ref="B41:AO41"/>
    <mergeCell ref="A42:AO42"/>
  </mergeCells>
  <printOptions/>
  <pageMargins left="0.07874015748031496" right="0.07874015748031496" top="0.7480314960629921" bottom="0.7480314960629921" header="0.31496062992125984" footer="0.31496062992125984"/>
  <pageSetup fitToHeight="0" fitToWidth="1" horizontalDpi="600" verticalDpi="600" orientation="landscape" paperSize="8" scale="33" r:id="rId1"/>
  <headerFooter alignWithMargins="0">
    <oddHeader>&amp;R&amp;"Arial,Grassetto Corsivo"&amp;16MODULO ER/AP DETTAGLIATO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Sancini Silvia</dc:creator>
  <cp:keywords/>
  <dc:description/>
  <cp:lastModifiedBy>Bocchini Federica</cp:lastModifiedBy>
  <cp:lastPrinted>2020-07-23T13:08:07Z</cp:lastPrinted>
  <dcterms:created xsi:type="dcterms:W3CDTF">2017-11-02T13:02:03Z</dcterms:created>
  <dcterms:modified xsi:type="dcterms:W3CDTF">2020-08-28T13:51:20Z</dcterms:modified>
  <cp:category/>
  <cp:version/>
  <cp:contentType/>
  <cp:contentStatus/>
</cp:coreProperties>
</file>