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SIN03SRV\PTC_CorEventi$\EVENTI DAL 2008\ORDINANZE\SINTESI_ORDINANZE\ART 42 DLGS 33_2013\"/>
    </mc:Choice>
  </mc:AlternateContent>
  <xr:revisionPtr revIDLastSave="0" documentId="13_ncr:1_{ADE81DC6-42B1-4D0A-8294-2F8BD3FAAA7B}" xr6:coauthVersionLast="47" xr6:coauthVersionMax="47" xr10:uidLastSave="{00000000-0000-0000-0000-000000000000}"/>
  <bookViews>
    <workbookView xWindow="28680" yWindow="-120" windowWidth="24240" windowHeight="13020" firstSheet="1" activeTab="1" xr2:uid="{00000000-000D-0000-FFFF-FFFF00000000}"/>
  </bookViews>
  <sheets>
    <sheet name="SINTESI_ATTUAZIONE_ORDINANZE" sheetId="1" state="hidden" r:id="rId1"/>
    <sheet name="Eventi_calamitosi" sheetId="2" r:id="rId2"/>
    <sheet name="Alluvione_2014" sheetId="3" r:id="rId3"/>
    <sheet name="Sisma_2012_-_Provvisionali" sheetId="4" r:id="rId4"/>
  </sheets>
  <definedNames>
    <definedName name="_xlnm._FilterDatabase" localSheetId="1" hidden="1">Eventi_calamitosi!$A$3:$GR$37</definedName>
    <definedName name="_xlnm.Print_Area" localSheetId="2">Alluvione_2014!$A$1:$S$4</definedName>
    <definedName name="_xlnm.Print_Area" localSheetId="3">'Sisma_2012_-_Provvisionali'!$A$1:$S$4</definedName>
    <definedName name="Print_Area" localSheetId="2">Alluvione_2014!$A$1:$S$4</definedName>
    <definedName name="Print_Titles" localSheetId="2">Alluvione_2014!$1:$3</definedName>
    <definedName name="Print_Titles" localSheetId="1">Eventi_calamitosi!$1:$3</definedName>
    <definedName name="Print_Titles" localSheetId="3">'Sisma_2012_-_Provvisionali'!$1:$3</definedName>
    <definedName name="_xlnm.Print_Titles" localSheetId="1">Eventi_calamitosi!$1:$3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 l="1"/>
  <c r="L9" i="2" l="1"/>
  <c r="J4" i="2" l="1"/>
  <c r="J6" i="2" l="1"/>
  <c r="J5" i="2"/>
  <c r="J9" i="2" l="1"/>
  <c r="L15" i="2" l="1"/>
  <c r="J15" i="2"/>
  <c r="L19" i="2"/>
  <c r="J19" i="2" l="1"/>
  <c r="L17" i="2" l="1"/>
  <c r="M4" i="4" l="1"/>
  <c r="L4" i="4"/>
  <c r="M34" i="2"/>
  <c r="M33" i="2"/>
  <c r="M32" i="2"/>
  <c r="M30" i="2"/>
  <c r="L28" i="2"/>
  <c r="M28" i="2" s="1"/>
  <c r="J26" i="2"/>
  <c r="J24" i="2"/>
  <c r="M24" i="2" s="1"/>
  <c r="L22" i="2"/>
  <c r="J22" i="2"/>
  <c r="M17" i="2"/>
  <c r="L13" i="2"/>
  <c r="J13" i="2"/>
  <c r="J12" i="2"/>
</calcChain>
</file>

<file path=xl/sharedStrings.xml><?xml version="1.0" encoding="utf-8"?>
<sst xmlns="http://schemas.openxmlformats.org/spreadsheetml/2006/main" count="447" uniqueCount="382">
  <si>
    <t>ORDINANZE</t>
  </si>
  <si>
    <t>EVENTI</t>
  </si>
  <si>
    <t>STATO ATTUAZIONE ORDINANZA AL 14/09/2017</t>
  </si>
  <si>
    <t>NOTE</t>
  </si>
  <si>
    <t>OCDPC 468/2017</t>
  </si>
  <si>
    <t>Crisi idrica 2017</t>
  </si>
  <si>
    <t>e' ancora in vigore la dichiarazione dello Stato di emergenza (dichiarato con DCM del 22/6/2017 e in vigore fino al 19/12/2017).
Piano degli interventi approvato con decreto del Presidente n° 149 del 4/8/2017. Gli interventi dovranno essere ultimati entro il 2/11/2017 (90 gg da pubblicazione decreto su BURERT).</t>
  </si>
  <si>
    <t>OCDPC 374/2016</t>
  </si>
  <si>
    <t>Contributi ai privati 2013-2015</t>
  </si>
  <si>
    <t>All.1 - privati: in corso liquidazioni dei contributi ai cittadini tramite finanziamento agevolato - "percorso banche".
All.2 - att. Produttive: in corso istruttoria delle domande (termine istruttoria entro 3/11/2017)</t>
  </si>
  <si>
    <t>All.1: termine esecuzione interventi: luglio 2018 per interventi di ripristino; luglio 2019 per interventi di demolizione e ricostruzione. (i termini decorrono dal 16/1/2017, data di pubblicazione in GU della DCM 29/12/2016 di autorizzazione degli importi)</t>
  </si>
  <si>
    <t>DGR 1257/2016</t>
  </si>
  <si>
    <t>Situazione emergenza art. 10 LR 1/2015 – piano 2016</t>
  </si>
  <si>
    <t>OCDPC 351/2016</t>
  </si>
  <si>
    <t>27 febbraio-27 marzo 2016</t>
  </si>
  <si>
    <t>Approvata ordinanza di subentro della Regione Emilia Romagna per la gestione delle attività (OCDPC n. 477 del 29/8/2017)</t>
  </si>
  <si>
    <r>
      <t xml:space="preserve">entro 30 giorni da pubblicazione dell'ord. su GU, il soggetto di cui all'art. 1, comma 1, dell'ordinanza del Capo del Dipartimento della protezione civile n. 351 del 3 giugno 2016 (Presidente RER in qualità di Commissario delegato) provvede ad inviare al  Dipartimento della protezione civile una relazione sulle attivita' svolte contenente l'elenco dei provvedimenti adottati, degli interventi conclusi e delle attivita' ancora in corso con relativo quadro
economico.
</t>
    </r>
    <r>
      <rPr>
        <b/>
        <sz val="11"/>
        <color rgb="FF000000"/>
        <rFont val="Calibri"/>
        <family val="2"/>
      </rPr>
      <t>--&gt; entro 6 ottobre 2017</t>
    </r>
  </si>
  <si>
    <t>DGR 1091/2016</t>
  </si>
  <si>
    <t>FSUE</t>
  </si>
  <si>
    <t>Contributo concesso allo Stato in data 9/10/2015.
Deve essere utilizzato entro 18 mesi:
- lavori e beni devono essere fatturati e quietanzati entro 9/4/2017;
- rendicontazione da inviare entro 9/5/2017;
- relazione dell'Agenzia a Comm. Europea entro 9/10/2017.</t>
  </si>
  <si>
    <t>OCDPC 292/2015</t>
  </si>
  <si>
    <t>13 e 14 settembre 2015 (PR e PC)</t>
  </si>
  <si>
    <t>Siamo nella fase di gestione affidata alla Regione post ordinanza di subentro. La contabilità speciale scade il 1/11/2017 e può essere prorogata per ulteriori 12 mesi.</t>
  </si>
  <si>
    <t>OCDPC 232/2015</t>
  </si>
  <si>
    <t>4-7 febbraio 2015</t>
  </si>
  <si>
    <t>Siamo nella fase di gestione affidata alla Regione post ordinanza di subentro. La contabilità speciale scade il 31/03/2018 e teoricamente può essere prorogata per ulteriori 2 mesi.</t>
  </si>
  <si>
    <r>
      <rPr>
        <b/>
        <sz val="11"/>
        <color rgb="FF000000"/>
        <rFont val="Calibri"/>
        <family val="2"/>
      </rPr>
      <t>Entro settembre:</t>
    </r>
    <r>
      <rPr>
        <sz val="11"/>
        <color rgb="FF000000"/>
        <rFont val="Calibri"/>
        <family val="2"/>
      </rPr>
      <t xml:space="preserve"> trasmettere relazione semestrale a DPC con stato avanzamento interventi e attività in corso.</t>
    </r>
  </si>
  <si>
    <t>DL 74/2014</t>
  </si>
  <si>
    <t xml:space="preserve">sisma 2012 eventi alluvionali  e tromba d'aria 2014 negli stessi territori </t>
  </si>
  <si>
    <t>OCDPC 202/2014</t>
  </si>
  <si>
    <t>13-14 ottobre 2014 (PR ePC)</t>
  </si>
  <si>
    <t>Siamo nella fase di gestione affidata alla Regione post ordinanza di subentro. La contabilità speciale scade il 18/12/2017 e può essere prorogata per ulteriori 12 mesi.</t>
  </si>
  <si>
    <r>
      <rPr>
        <b/>
        <sz val="11"/>
        <color rgb="FF000000"/>
        <rFont val="Calibri"/>
        <family val="2"/>
      </rPr>
      <t>Entro settembre</t>
    </r>
    <r>
      <rPr>
        <sz val="11"/>
        <color rgb="FF000000"/>
        <rFont val="Calibri"/>
        <family val="2"/>
      </rPr>
      <t>: trasmettere relazione semestrale a DPC con stato avanzamento interventi e attività in corso.</t>
    </r>
  </si>
  <si>
    <t>OCDPC 175/2014</t>
  </si>
  <si>
    <t>eventi alluvionali 17-19 gennaio 2014 (MO)</t>
  </si>
  <si>
    <t>Scaduta Contabilità Speciale il 3/5/17. Mancano 6 disposizioni di liquidazione. Successivamente si potrà chiudere la contabilità speciale, poi inviare a DPC Relazione finale e nuovo Piano x approvazione e successiva adozione DGR.</t>
  </si>
  <si>
    <t>OCDPC 174/2014</t>
  </si>
  <si>
    <t>ultima decade dicembre 2013-marzo 2014 (BO_FC_MO_PR_PC_RE_RN)</t>
  </si>
  <si>
    <t>Siamo nella fase di gestione affidata alla Regione post ordinanza di subentro. La contabilità speciale scade il 25/06/2018 (Approvata ordinanza di proroga n. 470 del 26/07/2017) e teoricamente può essere prorogata per ulteriore 1 mese.</t>
  </si>
  <si>
    <t>DPCM 23/03/2013</t>
  </si>
  <si>
    <t>OCDPC 83/2013</t>
  </si>
  <si>
    <t>marzo-aprile  e 3 maggio 2013</t>
  </si>
  <si>
    <t>La contabilità speciale è scaduta il 6/3/2017 e non è più rinnovabile come da nota del DPC prot. PC/9902 del 2/3/2017. La nota DPC chiede di inviare prospetto analitico delle attività ancora in corso e delle somme ancora presenti sulla CS.</t>
  </si>
  <si>
    <t>D.L.74/12</t>
  </si>
  <si>
    <t>sisma 2012</t>
  </si>
  <si>
    <t>DPCM 08/02/2012  (DGR 799/2014)</t>
  </si>
  <si>
    <t>Nevone febbraio 2012</t>
  </si>
  <si>
    <t>OPCM 3933/2011</t>
  </si>
  <si>
    <t>EMERGENZA UMANITARIA NORD AFRICA 2011</t>
  </si>
  <si>
    <t>0PCM 3911/2010</t>
  </si>
  <si>
    <t xml:space="preserve">eventi alluvionali periodo 9 - 18 marzo 2010 (FC) e eventi alluvionali periodo 15 - 16 giugno 2010 (PR)
</t>
  </si>
  <si>
    <r>
      <t xml:space="preserve">Nota DPC prot. PC/13131 del 22/3/2017: OK a trasferimento economie su bilancio Agenzia. 
Bozza di Piano trasmesso a DPC con nota prot. PG.393760 del 26/05/2017.
Il DPC ha risposto chiedendo nuovo piano perché alcuni interventi non sono ammissibili (prot. PC/2017/33953 del 31/7/2017.
</t>
    </r>
    <r>
      <rPr>
        <b/>
        <sz val="11"/>
        <color rgb="FF000000"/>
        <rFont val="Calibri"/>
        <family val="2"/>
      </rPr>
      <t>inviare a DPC nota di risposta del Presidente con correzioni richieste.</t>
    </r>
  </si>
  <si>
    <t>OPCM 3850/2010</t>
  </si>
  <si>
    <t>ultma decade dicembre 2009-primi giorni di genaio 2010</t>
  </si>
  <si>
    <r>
      <t>il DPC ha approvato proposta di piano con nota prot. PC/33776 del 28/7/2017. --</t>
    </r>
    <r>
      <rPr>
        <b/>
        <sz val="11"/>
        <color rgb="FF000000"/>
        <rFont val="Calibri"/>
        <family val="2"/>
      </rPr>
      <t>&gt; si può approvare nuovo piano con DGR (c'è bozza - vedi mail 8/9/2017)</t>
    </r>
  </si>
  <si>
    <t>OPCM 3835/2009</t>
  </si>
  <si>
    <t xml:space="preserve">avversita' atmosferiche verificatesi nel mese di aprile 2009 (PC, PR) e la costa regionale </t>
  </si>
  <si>
    <t>Il DPC ha dato OK x ultimo Piano, poi approvato con DGR n. 710 del 31/05/2017.</t>
  </si>
  <si>
    <t>0PCM 3744/2009</t>
  </si>
  <si>
    <t>eventi sismici del 23 dicembre 2008 (PR_RE_MO)</t>
  </si>
  <si>
    <t>Sono in corso le procedure di controllo a campione della documentazione di spesa presentata dagli enti attuatori per gli interventi finanziati, definite con determinazione del Direttore n° 1761 del 12/06/2017.</t>
  </si>
  <si>
    <t>PIANO OPCM 3744/2009</t>
  </si>
  <si>
    <t>OPCM  3734/2009</t>
  </si>
  <si>
    <t xml:space="preserve">eventi atmosferici  nei mesi di novembre e dicembre 2008.
</t>
  </si>
  <si>
    <t>Vedi DPCM 8/2/2017 (GU n.91 del 19/4/2017): eliminazione gestione contabile CS dopo istruttoria 18 mesi a cura del DPC a partire da giugno 2017 --&gt; istruttoria del DPC entro Ottobre.2018</t>
  </si>
  <si>
    <t>OPCM 3925/2011</t>
  </si>
  <si>
    <t>Accordo di Programma tra Ministero Ambiente e Regione Emilia-Romagna</t>
  </si>
  <si>
    <t>OPCM 3716/2008</t>
  </si>
  <si>
    <t>Monterenzio e Santa Sofia</t>
  </si>
  <si>
    <t>Inviata relazione chiusura CS a DPC prot. PG/489769 del 3/7/2017 ns prot. PC/29502 del 3/7/17.
tutti gli interventi sono stati ultimati e liquidati per 639.251,79. Rispetto alle risorse programmate pari a € 650.000.00, residuano in contabilità speciale € 17.748,21 da considerarsi economie che tornano allo Stato (vedi DPCM 8/2/2017)</t>
  </si>
  <si>
    <t>Il DPCM 8/2/2017 elencava per la regione Emilia Romagna questa ordinanza tra quelle per cui entro il 30/6/2017 era necessario chiudere la contabilità speciale.</t>
  </si>
  <si>
    <t>OPCM 3510/2006</t>
  </si>
  <si>
    <t xml:space="preserve"> comuni di Frassinoro e di Montefiorino, in provincia di Modena</t>
  </si>
  <si>
    <t>OPCM 3559/2006</t>
  </si>
  <si>
    <t>Eventi meteorologici 23-27 novembre 2005 Provincia di Rimini</t>
  </si>
  <si>
    <t>OPCM 3258/2002</t>
  </si>
  <si>
    <t xml:space="preserve">Eventi atmosferici mese di novembre 2002 </t>
  </si>
  <si>
    <t>D. LGS. 33/2013 E SS.MM.II. - INTERVENTI STRAORDINARI E DI EMERGENZA (ART. 42) 
Struttura incaricata della gestione a supporto del Commissario delegato: Agenzia regionale per la Sicurezza territoriale e la protezione civile (ARSTePC)</t>
  </si>
  <si>
    <t xml:space="preserve">ART. 42 COMMA 1 LETT. A) 
Provvedimenti adottati dal Commissario delegato, nominato con provvedimenti nazionali (D.L., OCDPC) </t>
  </si>
  <si>
    <t>ART. 42 COMMA 1 LETT. B) - 
Termini temporali fissati per l'esercizio dei poteri di adozione dei provvedimenti straordinari</t>
  </si>
  <si>
    <t>ART. 42 COMMA 1 LETT. C)  
Costi previsti e Costi effettivi</t>
  </si>
  <si>
    <t>ALTRE INFORMAZIONI</t>
  </si>
  <si>
    <t>EVENTI CALAMITOSI</t>
  </si>
  <si>
    <t>Provvedimenti del Commissario Delegato (decreti del Presidente della Regione o Determine del Direttore dell'ARSTPC) di approvazione, di norma, dei piani degli interventi, articolati anche in stralci e rimodulazioni</t>
  </si>
  <si>
    <t>Pubblicazione sul Burert numero e data</t>
  </si>
  <si>
    <t>SCADENZA STATO EMERGENZA</t>
  </si>
  <si>
    <t>PROROGA STATO EMERGENZA</t>
  </si>
  <si>
    <t>SCADENZA PROROGA STATO EMERGENZA</t>
  </si>
  <si>
    <t>ORDINANZE CAPO DIPARTIMENTO DELLA PROTEZIONE CIVILE (OCDPC)</t>
  </si>
  <si>
    <t>PROVVEDIMENTI NAZIONALI, COMUNITARI DI STANZIAMENTO RISORSE O DONAZIONI</t>
  </si>
  <si>
    <t>IMPORTO TOTALE RISORSE STANZIATE CON   PROVVEDIMENTI NAZIONALI, COMUNITARI O DERIVANTI DA DONAZIONI</t>
  </si>
  <si>
    <t xml:space="preserve">COSTO PREVISTO 
(IMPORTO PROGRAMMATO CON PROVVEDIMENTI COMMISSARIALI)
</t>
  </si>
  <si>
    <t>TOTALE COSTO PREVISTO</t>
  </si>
  <si>
    <t>RISORSE ANCORA DISPONIBILI (DA PROGRAMMARE O DA RESTITUIRE)</t>
  </si>
  <si>
    <t>NUMERO CONTABILITA' SPECIALE</t>
  </si>
  <si>
    <t>IMPORTO EFFETTIVAMENTE INCASSATO SULLA CONTABILITA' SPECIALE ALLA DATA DEL 31/12/2025</t>
  </si>
  <si>
    <t xml:space="preserve">COSTO EFFETTIVO 
(IMPORTO TOTALE PAGATO) ALLA DATA DEL 31/12/2025
</t>
  </si>
  <si>
    <t>RISORSE TRASFERITE O DA TRASFERIRE A SEGUITO CHIUSURA CONTABILITA' SPECIALI</t>
  </si>
  <si>
    <t>NOTE: Le Delibere di Giunta regionale (DGR) o i Decreti o le Determine richiamati nelle note sono quelli che hanno disposto, su autorizzazioni ex OCDPC, il trasferimento delle risorse che residuano nelle contabilità speciali al bilancio dell'amministrazione ordinariamente competente (Regione o ARSTePC) per il completamento degli interventi ex art. 27, c. 5, del Codice di protezione civile di cui al D.lgs. n. 1/2018</t>
  </si>
  <si>
    <t>LINK</t>
  </si>
  <si>
    <t>evento franoso verificatosi a partire dal giorno 14 marzo 2025, nel territorio del Comune di Palagano (MO), in località Boccassuolo</t>
  </si>
  <si>
    <t>1) Decreto n. 184 del 30/09/2025 (direttiva privati e attività produttive)
2) Decreto n. 189 del 9/10/2025 (primo stralcio)</t>
  </si>
  <si>
    <t>1) 246 del 02/10/2025
2) 260 del 16/10/2025</t>
  </si>
  <si>
    <t>DCM 30/06/2025</t>
  </si>
  <si>
    <t>OCDPC 1156 del 30/07/2025</t>
  </si>
  <si>
    <t>dCdm del 30/06/2025
3.800.000,00</t>
  </si>
  <si>
    <t>3.800.000,00 (primo stralcio)</t>
  </si>
  <si>
    <t xml:space="preserve">BO-0013201 </t>
  </si>
  <si>
    <t xml:space="preserve"> 275.462,24
</t>
  </si>
  <si>
    <t>https://protezionecivile.regione.emilia-romagna.it/piani-sicurezza-interventi-urgenti/ordinanze-piani-e-atti-correlati-dal-2008/evento-franoso-verificatosi-a-partire-dal-14-marzo-2025-nel-comune-di-palagano-re-in-loc-boccassuolo-ocdpc-n-1156-2025</t>
  </si>
  <si>
    <t>eccezionali eventi meteorologici che si sono verificati, a partire dal giorno 17 ottobre 2024, nel territorio della Regione Emilia-Romagna</t>
  </si>
  <si>
    <t>1) Decreto n. 38 del 20/02/2025 (primo stralcio)
2) Decreto n. 161 del 15/07/2025 (secondo stralcio)</t>
  </si>
  <si>
    <t>1) 43 del 24/02/2025
2) 187 del 21/07/2025</t>
  </si>
  <si>
    <t>DCM 29/10/2024</t>
  </si>
  <si>
    <t>DCM del 28/08/2025</t>
  </si>
  <si>
    <t xml:space="preserve">OCDPC 1109 del 5/09/2024
</t>
  </si>
  <si>
    <t>dCdm del 29/10/2024
15.000.000,00
dCdm del 14/01/2025
30.000.000,00 non in cs
dCdm del 30/04/2025
58.410.000,00</t>
  </si>
  <si>
    <t>15.000.000,00 (primo stralcio)
58.410.000,00 (secondo stralcio)</t>
  </si>
  <si>
    <t>https://protezionecivile.regione.emilia-romagna.it/piani-sicurezza-interventi-urgenti/ordinanze-piani-e-atti-correlati-dal-2008/eventi-ottobre-2024</t>
  </si>
  <si>
    <t>eccezionali eventi meteorologici verificatisi  a partire dal giorno 17 settembre 2024, nel territorio delel province di Reggio Emilia, di Modena, di Bologna, di Ferrara, di Ravenna, di Forlì-Cesena e di Rimini</t>
  </si>
  <si>
    <t>1) Decreto n. 136 del 01/10/2024 (primo stralcio)
2) Decreto n. 158 del 06/11/2024 (proroga termini CAS)
3) Decreto n. 161 del 15/07/2025 (secondo stralcio)</t>
  </si>
  <si>
    <t>1) 310 del 3/10/2024
2) 341 del 07/11/2024
3) 187 del 21/07/2025</t>
  </si>
  <si>
    <t xml:space="preserve">DCM 21/09/2024 </t>
  </si>
  <si>
    <t xml:space="preserve">OCDPC 1100 del 21/09/2024
</t>
  </si>
  <si>
    <t>dCdm del 21/09/2024
20.000.000,00
dCdM del 29/10/2024
12.000.000,00 non in cs
dCdm del 30/04/2025
60.400.000,00</t>
  </si>
  <si>
    <t>20.000.000,00 (primo stralcio)
60.400.000,00 (secondo stralcio)</t>
  </si>
  <si>
    <t>https://protezionecivile.regione.emilia-romagna.it/piani-sicurezza-interventi-urgenti/ordinanze-piani-e-atti-correlati-dal-2008/eventi-da-17-settembre-24</t>
  </si>
  <si>
    <t>eccezionali eventi meteorologici verificatisi  nel territorio delle province di Bologna, Forlì-Cesena, Modena, Parma, Piacenza e Reggio Emilia nei giorni dal 20 al 29 giugno 2024</t>
  </si>
  <si>
    <t>1) Decreto n. 116 del 29/08/2024 (direttive contributi privati e attività produttive)
2) Decreto n. 138 del 1/10/2024 (primo stralcio)
3) Decreto n. 140 del 2/10/2024 (termini CAS)
4) Decreto n. 189 del 27/12/2024 (prima rimodulazione)
5)  Decreto n. 99 del 9/05/2025 (secondo stralcio)
6) Decreto n. 125 del 29/05/2025 (assegnazione privati e attività produttive)
7) Decreto n. 183 del 30/06/2025 (seconda rimodulazione)</t>
  </si>
  <si>
    <t>1) 280 del 01/09/2024
2) 312 del 3/10/2024
3) 312 del 3/10/2024
4) 394 del 31/12/2024
5) 122 del 15/05/2025
6) 157 del 18/06/2025
7) 246 del 2/10/2025</t>
  </si>
  <si>
    <t xml:space="preserve">DCM 7/08/2024 </t>
  </si>
  <si>
    <t>DCM del 14/07/2025</t>
  </si>
  <si>
    <t xml:space="preserve">OCDPC 1095 del 13/08/2024
</t>
  </si>
  <si>
    <t>dCdm del 07/08/2024
€ 21.530.000,00 
dCdm del 21/03/2025
28.000.000,00</t>
  </si>
  <si>
    <t>20.941.789,27 (primo stralcio)
588.210,73 (prima Rimodulazione)
28.000.000,00 (secondo stralcio) di cui 26.680.630,56 per lavori e 1.319.369,44 contributi privati e attività produttive</t>
  </si>
  <si>
    <t>https://protezionecivile.regione.emilia-romagna.it/piani-sicurezza-interventi-urgenti/ordinanze-piani-e-atti-correlati-dal-2008/eventi-dal-20-al-29-giugno-2024</t>
  </si>
  <si>
    <t>eventi meteorologici verificatisi nei giorni dal 23 ottobre 2023 ai primi giorni del mese di novembre 2023 nel territorio delle province di Piacenza, Parma, Reggio Emilia, Modena, Bologna e Ravenna</t>
  </si>
  <si>
    <t>1) 104 del 8/04/2024
2) 130 del 30/04/2024
3) 65 del 24/03/2025
4) 
5) 246 del 2/10/2025</t>
  </si>
  <si>
    <t>DCM 16/01/2024</t>
  </si>
  <si>
    <t>DCM del 9/12/2024</t>
  </si>
  <si>
    <t>OCDPC 1070 del 12/02/2024</t>
  </si>
  <si>
    <t>DCM del 16/01/2024
11.800.000,00
DCM del 23/01/2025
16.790.000,00</t>
  </si>
  <si>
    <t>11.800.000,00 (primo starlcio)
16.790.000,00 (secondo stralcio) di cui 16.599.158,57 lavori e 190.841,43 privati e att produttive</t>
  </si>
  <si>
    <t>https://protezionecivile.regione.emilia-romagna.it/piani-sicurezza-interventi-urgenti/ordinanze-piani-e-atti-correlati-dal-2008/eventi-ottobre-novembre-2023</t>
  </si>
  <si>
    <t>eventi sismici verificatisi il giorno 18 settembre 2023 nel territorio dei Comuni di Brisighella, in provincia di Ravenna, Castrocaro Terme e Terra del Sole, Modigliana, Predappio, Rocca San Casciano e Tredozio, in provincia di Forlì-Cesena</t>
  </si>
  <si>
    <t>1) ordinanza n. 2 del 16/01/2024 (disposizioni assegnazione alloggi ERP)
2) decreto n. 3 del 16/01/2024 (primo stralcio)
3) decreto n. 6 del 18/01/2024 (contributi di cui all'art 4 dell'OCDPC 1042/2023)
4) decreto n. 34 del 22/03/2024 (contributi di cui all'art 4 dell'OCDPC 1042/2023)
5) Decreto n. 88 del 20/06/2024 (contributi di cui all'art 4 dell'OCDPC 1042/2023)
6)  decreto n. 118 del 02/09/2024 (prima rimodulazione)
7) decreto n. 154 del 31/10/2024  (secondo stralcio)
8) decreto n. 159 del 06/11/2024 (contributi di cui all'art 4 dell'OCDPC 1042/2023)
9) decreto n. 60 del 28/03/2025 (disciplina contributi attività produttive)
10) decreto n. 171 del 4/08/2025 (aggiornamento decreto n 6/2024)
11) n. 208 del 1/12/2025 (seconda rimodulazione)</t>
  </si>
  <si>
    <t>1) 14 del 18/01/2024
2) 14 del 18/01/2024
3) 18 del 22/01/2024
4) 89 del 25/03/2024
5) 215 del 03/07/2024
6) 287 del 11/09/2024
7) 338 del 04/11/2024
8) 341 del 07/11/2024
9) 79 del 01/04/2025
10) 221 del 13/08/2025
11) 313 del 17/12/2025</t>
  </si>
  <si>
    <t xml:space="preserve">DCM del 3/11/2023
</t>
  </si>
  <si>
    <t>DCM del 21/10/2024</t>
  </si>
  <si>
    <t>OCDPC 1042 del 27/11/2023</t>
  </si>
  <si>
    <t xml:space="preserve">DCM del 3/11/2023
6.000.000,00 
DCM del 17/09/2024
7.950.000,00
</t>
  </si>
  <si>
    <t>1) 5.237.403,14 (primo stralcio -di cui 2.500.000,00 quali contributi per l’attuazione degli interventi di cui all’art. 4 dell’OCDPC 1042/2023)
2) 762.596,86 (prima rimodulazione)
3) 7.950.000,00 (secondo stralcio di cui 2.600.000,00 integrazione contributi per l’attuazione degli interventi di cui all’art. 4 dell’OCDPC 1042/2023 e 660.000,00 contributi per l’attuazione degli interventi di cui al comma 3 dell'art. 8 dell’OCDPC 1042/2023)</t>
  </si>
  <si>
    <t>https://protezionecivile.regione.emilia-romagna.it/piani-sicurezza-interventi-urgenti/ordinanze-piani-e-atti-correlati-dal-2008/eventi-sismici-settembre-2023</t>
  </si>
  <si>
    <t>eventi a partire dal 22 al 27 luglio 2023 (PR, RE, MO, BO, FE, RA, FC)</t>
  </si>
  <si>
    <t xml:space="preserve">
1) decreto n. 163 del 26/10/2023 (direttive contributi privati e attt. Produttive)
2) decreto n. 187 del 13/12/2023 (primo stralcio + direttiva CAS)
3) decreto n. 188 del 14/12/2023 (proroga termine domande contributi privati e att. Produttive)
4) decreto n. 131 del 24/09/2024 (assegnazione risorse finanziarie in favore dei soggetti privati ed attività economiche e produttive)
5) decreto n. 155 del 31/10/2024 (secondo stralcio)
6) decreto n. 177 del 17/09/2025 (trasferimento risosre privati e att produttive)
7) decreto n. 188 del 6/10/205 (disposizioni operative per riconoscimento ulteriori contributi privatieattività produttive)
</t>
  </si>
  <si>
    <t>1) 299 del 27/10/2023
2) 350 del 15/12/2023
3) 350 del 15/12/2023
4) 320 del 9/10/2024
5) 338 del 04/11/2024
6) 243 del 24/09/2025
7) 254 del 10/10/2025</t>
  </si>
  <si>
    <t>DCM 28/08/2023</t>
  </si>
  <si>
    <t>DCM del 22/07/2024</t>
  </si>
  <si>
    <t>OCDPC 1022 del 15/09/2023
OCDPC 1158 DEL 29/08/2025 (privati e attività produttive)</t>
  </si>
  <si>
    <t>1) DCM 28/08/2023
4.500.000,00
2) DCM del 30/08/2024
23.361.000,00</t>
  </si>
  <si>
    <t>1) 4.500.000,00 (primo stralcio)
2) 23.361.000,00 (secondo stralcio di cui 19.422.770,36  sostegno favore di soggetti privati e attività economiche e produttive)</t>
  </si>
  <si>
    <t>https://protezionecivile.regione.emilia-romagna.it/piani-sicurezza-interventi-urgenti/ordinanze-piani-e-atti-correlati-dal-2008/eventi-22-27-luglio-2023</t>
  </si>
  <si>
    <t>https://protezionecivile.regione.emilia-romagna.it/piani-sicurezza-interventi-urgenti/ordinanze-piani-e-atti-correlati-dal-2008/eventi-calamitosi-agosto-2022-nov-dic-2022-luglio-2023-ocdpc-n-940-2022-n-966-2023-n-1022-2023-contributi-2deg-fase-a-soggetti-privati-e-attivita-produttive</t>
  </si>
  <si>
    <t>eventi a partire dal 1° maggio 2023 (RE, MO, BO, FE, RA, FC, RN)</t>
  </si>
  <si>
    <t>1) decreto n. 74 del 28/05/2023 (primo stralcio+direttiva CAS)
2) decreto n. 85 del 15/6/2023 (secondo stralcio)
3) decreto n. 130 del 4/08/2023 (prima rimodulazone)
4) decreto n. 136 del 7/09/2023 (terzo stralcio)
5) decreto n. 145 del 5/10/2025 (schema di accordo Politecnico Milano)
6)  decreto n. 146 del 5/10/2025 (schema di accordo Università degli studi Università degli studi di Padova)
7)  decreto n. 147 del 5/10/2025 (schema di accordo Università degli studi di Padova)
8) decreto n. 148 del 10/10/2023 (schema di accordo Università degli studi di Parma)
9) decreto n. 161 del 26/10/2023 (quarto stralcio)
10) decreto n. 5 del 17/01/2024 (quinto stralcio)
11) decreto n. 10 del 26/01/2024 (convenzione Fintecna S.p.A.)
12) decreto n. 108 del 6/8/2024 (sesto stralcio)
13) decreto n. 139 del 1/10/2024 (settimo stralcio)
14) decerto n. 74 dell'11/04/2025 (schema di accordo Università degli studi di Bologna)
15) decreto n. 124 del 29/05/2025 (ottavo stralcio)</t>
  </si>
  <si>
    <t>1) 136 del 28/05/2023
2) 160 del 16/06/2023
3) 229 del 8/0/2023
4) 261 del 27/06/2023
9) 299 del 27/10/2023 
10) 16 del 19/01/2024
11) 45 del 14/02/2024
12) 263 del 8/08/2024
13) 312 del 3/10/2024
15) 157 del 18/06/2025</t>
  </si>
  <si>
    <t xml:space="preserve">DCM 4/05/2023 
ESTENSIONE DCM 23/05/2023 </t>
  </si>
  <si>
    <t>DCM 20/03/2024</t>
  </si>
  <si>
    <t xml:space="preserve"> OCDPC 992 dell'8/05/2023 
OCDPC 997 del 24/05/2023
OCDPC 998 e OCDPC 999 del 31/05/2023
OCDPC 1003 del 14/06/2023
OCDPC 1010 del 22/06/2023
OCDPC 1027 del 3/10/2023
OCDPC 1029 del 6/10/2023
OCDPC 1031 del 10/10/2023
OCDPC 1045 del 14/12/2023 
OCDPC 1080 del 15/03/2024
OCDPC 1100 del 21/09/2024 (art 14)
OCDPC 1143 del 21/05/2025
OCDPC 1160 del 03/09/2025 (subentro)</t>
  </si>
  <si>
    <t>1)DCM 4/05/2023
10.000,00 
2)ESTENSIONE DCM 23/05/2023
20.000.000,00
3)ART 18 DEL DECRETO-LEGGE N. 61/2023 (NOTA 38344 DEL 27/07/2023 )
23.000.000,00</t>
  </si>
  <si>
    <t xml:space="preserve">1)  10.000.000,00 (9.999.566,79 primo stralcio come mod con sesto stralcio + 433,21 ottavo stralcio))
2) 20.000.000,00 (secondo stralcio e succ rimodulazioni)
3) 23.000.000,00 (3 stralcio e succ rimodulazioni)
</t>
  </si>
  <si>
    <t>53.800.000,00
al netto di 1.408,06 erroneamente accreditati dal Comune di Sogliano al Rubicone a titolo di restituzione</t>
  </si>
  <si>
    <t xml:space="preserve">            42.396.898,57
al netto delle restituzioni pari ad euro 234.198,18</t>
  </si>
  <si>
    <t>https://protezionecivile.regione.emilia-romagna.it/piani-sicurezza-interventi-urgenti/ordinanze-piani-e-atti-correlati-dal-2008/eventi-maggio-2023</t>
  </si>
  <si>
    <t>Eventi dal 22 novembre al 5 dicembre 2022 nel territorio dei comuni di 
Comacchio, Goro e Codigoro, in provincia di Ferrara, di Cesenatico, Gatteo e Savignano sul 
Rubicone, in provincia di Forlì-Cesena e di Ravenna</t>
  </si>
  <si>
    <t xml:space="preserve">1) decreto Pres. n.37 del 12/4/2023 (primo stralcio)
2) decreto Pres. n.33 del 23/03/2023 (direttive contributi privati e att produttive)
3) decreto Pres. n. 176 del 23/11/2023 (secondo stralcio)
4) decreto Pres. n.  29 del 14/03/2024 (approvazione schema di accordo tra Ag. Demanio Dir. Regionale ER, Raggruppamento Carabinieri - Rep. Biodiversità Punta Marina e ARSTPC)
5) decreto Pres. n. 9 del 26/01/2024 (assegnazione prime misure economiche privati e att produttive)
6) decreto n. 167 del 13/11/2024 (trasferimento risorse prime misure economiche privati e attività produttive)
7) decreto n. 54 del 24/03/2025 (trasferimento riosrse prime misure economiche privati e attività produttive)
8) decreto n. 188 del 6/10/205 (disposizioni operative per riconoscimento ulteriori contributi privatieattività produttive)
</t>
  </si>
  <si>
    <t>1) n.102 del 13/04/2023
2) n. 86 del 30/03/2023
3) n. 330 del 28/11/2023
5) n. 45 del 14/02/2024
6) n. 352 del 18/11/2024
7) n. 88 del 9/04/2025
8) 254 del 10/10/2025</t>
  </si>
  <si>
    <t xml:space="preserve">DCM del 2/02/2023
</t>
  </si>
  <si>
    <t>DCM del 25/01/2024</t>
  </si>
  <si>
    <t>OCDPC 966 del 15/02/2023
OCDPC 1149 del 20/06/2025 (subentro)
OCDPC 1158 DEL 29/08/2025 (privati e attività produttive)</t>
  </si>
  <si>
    <t>1)DCM del 2/02/2023
16.173.000,00 (primo stralcio)
2)DCM del 7/09/2023
5.395.000,00 (secondo stralcio)</t>
  </si>
  <si>
    <t>1) 16.173.000,00
2) 5.395.000,00 (di cui  4.952.794,90 per lavori e 442.205,10 per contributi privati e attività produttive)</t>
  </si>
  <si>
    <t>https://protezionecivile.regione.emilia-romagna.it/piani-sicurezza-interventi-urgenti/ordinanze-piani-e-atti-correlati-dal-2008/eventi-22-novembre-5-dicembre-2022-ocdpc-n-966-2022</t>
  </si>
  <si>
    <t>Eventi dal 17 al 19 agosto 2022 nel territorio delle Province di Ferrara, di Modena e di Parma</t>
  </si>
  <si>
    <t>1) decreto n. 177 del 15/12/2022 (primo stralcio)
2) decreto  n. 166 del 25/11/2022 (direttive contributi privati e att prod)
3) decreto n. 45 del 18/04/2023 (assegnazione risorse ai comuni prime misure privati e att. produttive)
4) decreto  n. 98 del 23/6/2023 (secondo stralcio)
5) decreto. n. 28 del 14/03/2024 (rettifica decreto n. 45/2023)
6) decreto n. 109 del 6/08/204 (prima rimodulazione)
7) decreto n. 162 del 8/11/2024 (trasferimento risorse prime misure economiche privati e attività produttive)
8) decreto n. 52 del 20/03/2025 (trasferimento riosorse prime misure economiche privati e attività produttive)
9) decreto n. 69 del 02/04/2025 (seconda rimodulazione)
10) decreto n. 188 del 6/10/205 (disposizioni operative per riconoscimento ulteriori contributi privatieattività produttive)</t>
  </si>
  <si>
    <t>1) 373 del 16/12/2022
2) 352 del 28/11/2022
3) 116 del 10/05/2023 
4) 170 del 26/06/2023
5) 92 del 27/03/2024
6) 263 del 8/08/2024
7) 356 del 20/11/2024
8) 65 del 24/03/2025
9) 101 del 23/04/2025
10) 254 del 10/10/2025</t>
  </si>
  <si>
    <t>DCM 5/10/2022</t>
  </si>
  <si>
    <t xml:space="preserve">DCM del 25/09/2023 </t>
  </si>
  <si>
    <t xml:space="preserve">OCDPC 940 del 31/10/2022
OCDPC 1116 del 6/12/2024 (subentro)
OCDPC 1158 DEL 29/08/2025 (privati e attività produttive)
</t>
  </si>
  <si>
    <t xml:space="preserve">1) DCM 5/10/2022
 7.800.000,00 (primo stralcio)
2) DCM 16/03/2023
5.650.000,00 (secondo stralcio)
</t>
  </si>
  <si>
    <t>1) 7.800.000,00 (primo stralcio + rimodulazoni)
2) 5.650.000,00 (di cui 2.427.353,46 per contributi a soggetti privati e attività produttive) +  185.000,00  (int. annullati) - tot 5. 835.000,00 (secondo stralcio + rimodulazioni)
3) 658,76 - importo erroneamente assegnato dal Dipartimento di protezione civile a valere sul volontariato. (Importo da restituire)</t>
  </si>
  <si>
    <t>https://protezionecivile.regione.emilia-romagna.it/piani-sicurezza-interventi-urgenti/ordinanze-piani-e-atti-correlati-dal-2008/eventi-agosto-2022</t>
  </si>
  <si>
    <t>Crisi di approvvigionamento idropotabile nel territorio regionale 2022</t>
  </si>
  <si>
    <t>1) decreto n. 118 del 3/08/2022 (primo stralcio)
2) decreto n.  167 del 25/11/2022 (rimodulazione)
3) decreto n. 80 del 05/06/2024 (seconda rimodulazione)</t>
  </si>
  <si>
    <t>1) 243 del 5/08/2022
2) 363 del 7/12/2022
3) 191 del 19/06/2024</t>
  </si>
  <si>
    <t>DCM 4/07/2022</t>
  </si>
  <si>
    <t>DCM 28/12/2022</t>
  </si>
  <si>
    <t>OCDPC 906 del 21/07/2022
OCDPC 970 del 28/02/2023
OCDPC 1053 del 9/01/2024 (subentro)</t>
  </si>
  <si>
    <t>1) DCM 4/07/2022 10.900.000,00</t>
  </si>
  <si>
    <t>1) 10.900.000,00 (primo stralcio+ rimodulazioni)</t>
  </si>
  <si>
    <t>https://protezionecivile.regione.emilia-romagna.it/piani-sicurezza-interventi-urgenti/ordinanze-piani-e-atti-correlati-dal-2008/emergenza-per-deficit-idrico-2022</t>
  </si>
  <si>
    <t xml:space="preserve">Emergenza Ucraina </t>
  </si>
  <si>
    <t>1) Decreto n. 23 del 9/03/2022
2) Decreto n. 25 del 09/03/2022
3) Decreto n. 35 del 22/03/2022
4) Decreto n. 36 del 23/03/2022
5) Decreto n. 37 del 23/03/2022
6) Decreto n. 41 del 28/03/2022
7) Decreto n. 45 del  04/04/2022 (rett. DPC 37/2022)
8) Decreto n. 51 del 12/04/2022
9) Decreto n. 53 del 14/04/2022
10) Decreto n. 58 del 15/04/2022
11) Decreto n. 100 del 22/06/2022
12) Decreto n. 164 del 24/11/2022
13) Decreto  n. 184 del 28/12/2022
14) Decreto n. 2 del 10/01/2023
15) Decreto n. 13 del 08/02/2023
16) Decreto n. 180 del 30/11/2023</t>
  </si>
  <si>
    <t>1) 82 del 30/03/2022
2) 82 del 30/03/2022
3) 82 del 30/03/2022
4)  74 del 23/03/2022
5) 77 del 25/03/2022
6) 103 del 13/04/2022 
7) 103 del 13/04/2022
8) 118 del 27/04/2022
9) 109 del 15/05/2022
10) 110 del 19/04/2022
11) 210 del 06/07/2022
12) 363 del 07/12/2022
14) 27 del 01/02/2023</t>
  </si>
  <si>
    <t>DCM del 28/02/2022</t>
  </si>
  <si>
    <t>- Emergenza nazionale L.197/2022 
(art. 1, comma 669); proroga al 31/12/2024 con L. 213/2023 (art. 1, comma comma 390)
- Emergenza estero DCM 28/12/2022</t>
  </si>
  <si>
    <t>- Emergenza nazionale 31/12/2024
- Emergenza estero 24/05/2023</t>
  </si>
  <si>
    <t>OCDPC 870 del 2/03/2022, OCDPC 927 del 03/10/2022 e successive</t>
  </si>
  <si>
    <t xml:space="preserve">Anticipazione risorse in contabilità speciale 
</t>
  </si>
  <si>
    <t>12.526.320,00 importo trasferito alla Direzione Generale cura della persona, salute e welfare, con decreto del Commissario delegato n. 164/2022, ai sensi dell'art. 31 lettera c) del D.L. 21 del 21/03/2022, convertito con modificazioni dalla L. 51 del 20/05/2022.</t>
  </si>
  <si>
    <t>https://protezionecivile.regione.emilia-romagna.it/piani-programmi-progetti/progetti-europei/ucraina/normativa-rer</t>
  </si>
  <si>
    <t>Eventi meteorologici dal 1° al 10 dicembre 2020 nei territori delle province di Modena, Bologna, Ferrara e Reggio Emilia</t>
  </si>
  <si>
    <t>1)  Decreto n. 17 del 18/02/2021 (Piano degli interventi 1 stralcio)
2) Decreti n. 89 del 11/06/2021 (risorse ai comuni per contributi a privati e attività produttive danneggiati)
3) Decreto n.113 del 13/07/2021 (Piano degli interventi 2 stralcio)
4) Decreto n.158 del 10/11/2021 (risorse ai comuni per contributi a privati e attività produttive danneggiati)
5) Decreto n. 44 del 31/03/2022 (Piano degli interventi 3 stralcio)
6) Decreto n. 34 del 21/03/2022 (privati e att prod)
7) Decreto n. 156 del 7/11/2022 (disposizioni operative per ulteriore sostegno privati e att prod.)
8) Decreto n. 11 del 2/02/2023 (prima Rimodulazione del 1 e 2 stralcio)
9) Decreto n. 177 del 24/11/2023 (seconda Rimodulazione del 1 e 2 stralcio)
10) Decreto n. 51 del 29/04/2024 (terza Rimodulazione del 1, 2 e 3 stralcio)
11) Decreto n. 115 del 29/08/2024 (quarta rimodulazione del 2 e 3 stralcio)</t>
  </si>
  <si>
    <t xml:space="preserve">1) 41 del 22/02/2021
2) 193 del 23/06/2021
3) 242 del 04/08/2021
4) 330 del 24/11/2021
5) 103 del 13/04/2022
6) 71 del 21/03/2022
7) 339 del 11/11/2022
8) 30 del 03/02/2023
9) 330 del 28/11/2023
10) 130 del 30/04/2024
11) 280 del 2/09/2024 </t>
  </si>
  <si>
    <t xml:space="preserve">DCM del 23/12/2020 </t>
  </si>
  <si>
    <t>DCM del 29/12/2021</t>
  </si>
  <si>
    <t>OCDPC 732/2020 del 31/12/2020
OCDPC 803/2021 del 28/10/2021
OCDPC 839 del 12/01/2022
OCDPC 967 del 20/02/2023 (subentro)</t>
  </si>
  <si>
    <t>1) DCM del 23/12/2020 
17.600.000,00
2) DCM  del 20/05/2021 (ulteriori risorse)
25.122.462,32 
(di cui 14.699.144,97 per privati e imprese)
3) ART 1 COMMA 700 L 178/2020 come modificato dall'art. 17 comma 2 DL 146/2021 convert in L215/2021
978.478,23</t>
  </si>
  <si>
    <t xml:space="preserve">1) 17.600,00 (primo stralcio e rinodulazioni)
2) 25.122.462,32 di cui  14.699.144,97) contributi a Privati e Attività produttive (secodno stralcio + rimodulazioni)
3) 978.478,23 + 48.174,81 (risorse disponibili accoantonamento salordinario)- totale 1.026.653,04 (terzo stralcio)
</t>
  </si>
  <si>
    <t>139.379.235,19
al netto delle restituzioni</t>
  </si>
  <si>
    <t>risorse residue pari a € 4.402.355,26 trasferite su bilancio Agenzia
economie non programmabili e ulteriori somme non spese pari a € 92.105,26 (85.062,88 +7.042,38) restitute a DPC (decreti n. 66 del 1/04/2025, 100 del 15/05/2025 e 112 del 26/05/2025)</t>
  </si>
  <si>
    <t xml:space="preserve">Importo incassato e pagato sono comprensivi di euro 100.000.000 previsti dal comma 9, art 77, DL 73/2021 convertito in L. 106/2021 da programmare con Delibere di giunta regionale previo relativo trasferimento con decreto commissariale dalla contabilità speciale al bilancio regionale
Decreto n. 34 del 18/02/2025 Piano superamento criticità (primo stralcio)
Decreto n. 46 del 12/03/205 Piano superamento criticità (secondo stralcio)
Decreto n. 66 del 1/04/2025, decreto n. 100 del 15/05/2025 e decreto n. 112 del 26/05/2025 (decreti di chiusura CS - rideterminazione risorse residue e trasferimento a Dipartimento della protezione civile)
</t>
  </si>
  <si>
    <t>https://protezionecivile.regione.emilia-romagna.it/piani-sicurezza-interventi-urgenti/ordinanze-piani-e-atti-correlati-dal-2008/eventi-dicembre-2020</t>
  </si>
  <si>
    <t>https://protezionecivile.regione.emilia-romagna.it/piani-sicurezza-interventi-urgenti/ordinanze-piani-e-atti-correlati-dal-2008/eventi-calamitosi-di-maggio-del-22-giugno-e-di-novembre-del-2019-contributi-per-i-soggetti-privati-e-le-attivita-produttive/eventi-calamitosi-di-maggio-del-22-giugno-e-di-novembre-del-2019-contributi-per-i-soggetti-privati-e-le-attivita-produttive</t>
  </si>
  <si>
    <t>Emergenza COVID</t>
  </si>
  <si>
    <t>1) Decreto  n. 27 del 04/03/2020
2) Decreto n. 76 del 08/05/2020
3) Decreto n. 93 del 9/05/2020
4) Decreto n. 105 del 12/06/2020
5) Decreto n. 155 del 31/07/2020
6) Decreto n. 158 del 11/08/2020
7) Decreto n. 185 del 07/10/2020
8) Decreto n. 215 del 12/11/2020
9) Decreto n. 49 del 16/04/2021
10) Decreto n. 66 del 30/04/2021
11) Decreto n. 76 del 14/05/2021
12) Decreto n. 106 del 07/07/2021
13) Decreto n. 119 del 26/07/2021
14) Decreto n. 121 del 27/07/2021
15) Decreto n. 124 del 27/07/2021
16) Decreto n. 125 del 27/07/2021
17) Decreto n. 173 del 14/12/2021
18) Decreto n. 175 del 15/12/2021
19) Decreto n. 30 del 18/03/2022
20) Decreto n. 38 del 24/03/2022
21) Decreto n. 83 del 20/05/2022
22) Decreto n. 181 del 23/12/2022
23) Decreto n. 182 del 23/12/2022</t>
  </si>
  <si>
    <t>1) 56 del 05/03/2020
2)  145 del 11/05/2020
3)  181 del 03/06/2020
4)  197 del 15/06/2020
5) 271 del 03/08/2020
6)  285 del 12/08/2020
7)  342 del 08/10/2020
8)  406 del 25/11/2020
9) 123 del 28/04/2021
10) 137 del 12/05/2021
11) 157 del 26/05/2021
12) 256 del 18/08/2021
13) 242 del 04/08/2021
14) 256 del 18/08/2021
15) 256 del 18/08/2021
16) 256 del 18/08/2021
17) 1 del 05/01/2022 
18) 1 del 05/01/2022
19) 82 del 30/03/2022</t>
  </si>
  <si>
    <t xml:space="preserve">DCM del 31/01/2020 e successivi </t>
  </si>
  <si>
    <t>DL 221/2021 (art 1)</t>
  </si>
  <si>
    <t>OCDPC 630/2020 e seguenti</t>
  </si>
  <si>
    <t xml:space="preserve">1) Trasferimenti in contabilità speciale secondo la procedura nazionale di rendicontazione 
13.832.006,17
2) DONAZIONI 
12.559.273,15
</t>
  </si>
  <si>
    <t xml:space="preserve"> 1) 13.939.149,99
2) 12.559.273,15 (importo programmato al 31/12/2022) </t>
  </si>
  <si>
    <t xml:space="preserve"> -   </t>
  </si>
  <si>
    <t>1) 13.939.149,99
2) 12.536.082,44 (al netto della minore spesa determinatasi a conclusione del progetto, restituita al donatore - donazione vincolata)</t>
  </si>
  <si>
    <t>1) 13.878.269,48
2) 12.535.195,95 (al netto del pagamento relativo alla minore spesa determinatasi a conclusione del progetto, restituita al donatore - donazione vincolata e al netto del residuo delle donazioni non vincolate pari ad euro 886,49 girate sul conto donazioni dell'Alluvione di maggio '23)</t>
  </si>
  <si>
    <t>economie pari a € 51.885,76 restituite a DPC
risosre residue pari a € 8.994,75 trasferote su bilancio Agenzia</t>
  </si>
  <si>
    <t>Decreto n. 169 dl 14/11/2024 - chiusura CS 6185 e trasferimento risorse residuo a bilancio Agenzia e DPC</t>
  </si>
  <si>
    <t>https://salute.regione.emilia-romagna.it/tutto-sul-coronavirus</t>
  </si>
  <si>
    <t>Eventi meteorologici verificatisi nel mese di novembre 2019 nel territorio regionale</t>
  </si>
  <si>
    <t>1)	Decreto n. 5 del 15/01/2020 (direttive contributi a privati e attività produttive)
2) Decreto n. 54 del 2 aprile 2020  (primo stralcio)
3) Decreto n. 83 del 19/05/2020 (disposizioni esplicative del decreto n. 5/2020)
4) Decreto n. 135 del 2 luglio 2020 (secondo stralcio)
5) Decreto n. 64 del 30/04/2021 (modifica CUP, titolo e sogg att)
6) Decreto n. 80 del 21/05/2021 (modifica ulteriori CUP)
7) Decreto n. 108 del 8/07/2021 (FSUE 2019)
8) Decreti n. 89 del 11/06/2021, n.99 del 21/06/2021, n.158 del 10/11/2021 (risorse ai comuni per contributi a privati e attività produttive danneggiati)
9) Decreto n. 20 del 24/02/2022 (terzo stralcio Fondi FSUE 2019; rimodulazioni/integrazioni)
10) Decreto n. 52 del 14/04/2022 (quarto stralcio; correzione CUP)
11) Decreto n. 122 dell'8/08/2022 (prima rimodulazione 1-2-3-4 stralcio: compensazione prezzi; modifica CUP; annullamento interventi)
12) Decreto Pres. n. 7 del 24/01/2023 (seconda rimodulazione 1-2-3-4 stralcio: compensazione prezzi; annullamento interventi, nuova programmazione, modifica CUP e titolo)
13) Decreto n. 19 del 16/02/2024 (assegnazione e trasferimento risorse privati e attività produttive Comune di Castelmaggiore)</t>
  </si>
  <si>
    <t>1) 10 del 16/01/2020 
2) 100 del 3/04/2020
3) 188 del 10/06/2020
4) 235 del 3/07/2020
5) 137 del 12/05/2021
6) 170 del 9/06/2021
7) 211 del 13/07/2021
8) 193 del 23/06/2021, n. 205 del 7/07/2021, n.330 del 24/11/2021
9) 50 del 25/02/2022
10) 118 del 27/04/2022
11) 259 del 17/08/2022
12) 20 del 25/01/2023
13) 59 del 28/02/2024</t>
  </si>
  <si>
    <t>DCM del 14_11_2019 VENEZIA
DCM del 2_12_2019 estensione a Emilia Romagna dello Stato di Emergenza nazionale</t>
  </si>
  <si>
    <t>DCM 3/12/2020</t>
  </si>
  <si>
    <t xml:space="preserve">OCDPC 622/2019
OCDPC 807/2021
OCDPC 814/2021
OCDPC 822/2022 (subentro)
OCDPC 839/2022
</t>
  </si>
  <si>
    <t xml:space="preserve">1) DCM del 2/12/2019
24.438.027,72
2) DCM del 17/01/2020
47.110.988,59
 3) Decisione di esecuzione della Commissione europea del 9 settembre 2020 C(2020) 6272 final
FSUE 2019
PSN/0030272 del 22/05/2020 
23.093.102,91
4) DCM del 20/05/2021 (ulteriori risorse)
1.009.440,65 (privati e imprese)
5) ART 1 COMMA 700 L. 178/2020 comma 2 DL 146/2021 conv. in L 215/2021
11.080.471,86
6) ART 1 COMMA 700 L. 178/2020 comma 2 DL 146/2021 conv. in L 215/2021 8.728.006,37
</t>
  </si>
  <si>
    <t>1) 24.063.116,52 (primo stralcio) + 50.911,20 risosreda da programmare
2) 47.485.899,79 + 50.911,20 risorse da programmare dal 1 stralcio+ 324.000,00 (accantonamneto riconoscimento oneri straordinario) - tot. 47.485.899,79 (secondo stralcio)
3) 23.093.102,91 +283.376,18 minore spesa CAS+208.470,74 (minore psesa oneri straordinario)+200.000(annullamenti intervento) - tot 23.804.949,83 - (terzo stralcio)
4) 1.001.690,66 contributi a Privati e Attività Produttive
5) e 6) 11.080.471,86+8.728.006,37 - tot 19.808.478,23 (quarto stralcio)</t>
  </si>
  <si>
    <t>1) 7.749,99 (privati)</t>
  </si>
  <si>
    <t>risorse residue pari a 11.248.476,71 traferite su bilancio Agenzia
economie non programmabili 1.261.165,22 restituite a DPC</t>
  </si>
  <si>
    <t>Importo incassato e pagato al netto delle restituzioni pari ad Euro 25.000,00
Decreto n. 21 del 23/02/2024 (Piano superamento criticità)
Decreto n. 58 del 3/05/2024 (Chiusura Contabilità speciale e trasferimento delle risorse residue al bilancio dell'ARSTPC e al DPC)</t>
  </si>
  <si>
    <t>https://protezionecivile.regione.emilia-romagna.it/piani-sicurezza-interventi-urgenti/ordinanze-piani-e-atti-correlati-dal-2008/eccezionali-eventi-meteorologici-di-novembre-2019</t>
  </si>
  <si>
    <t>Eccezionali eventi meteorologici del 22 giugno 2019 Bologna, Modena, Reggio Emilia</t>
  </si>
  <si>
    <t xml:space="preserve">1) Decreto n.168 del 31/10/2019 (primo stralcio)
 2) Decreto n. 5 del 15/01/2020 (direttive contributi a privati e attività produttive)
3) Decreto n. 50 del 27/03/2020 (2 stralcio)
4) Decreto n. 83 del 19/05/2020 (disposizioni esplicative del decreto n. 5/2020)
5) Decreti nn. 89/2021, 158/2021 (risorse ai comuni per contributi a privati e attività produttive danneggiati)
</t>
  </si>
  <si>
    <t>1) 362 del 13/11/2019 
2) 10 del 16/01/2020
3) 116 del 15/04/2020
4) 188 del 10/16/2020
5) 193 del 23/06/2021 e 330 del 24/11/2021</t>
  </si>
  <si>
    <t xml:space="preserve">DCM 06/08/2019
G.U. n. 191 del 16/08/2019
3.600.000
DCM  23/01/2020
G.U. n. 26 del 1/02/2020
2.750.821,77
</t>
  </si>
  <si>
    <t>DCM 3/09/2020</t>
  </si>
  <si>
    <t>OCDPC 605/2019
OCDPC 797 DEL 23/09/2021 (subentro)</t>
  </si>
  <si>
    <t>1) DCM 06/08/2019
3.600.000
2) DCM  23/01/2020
2.750.821,77 (ulteriori riosrse)
3) DCM 20/05/2021 (ulteriori risorse) 3.695.102,58 (privati e imprese)</t>
  </si>
  <si>
    <t>1) 3.600.000 (primo stralcio)
2) 2.750.821,77
3) 3.695.102,58 contributi a Privati e Attività Produttive</t>
  </si>
  <si>
    <t>6.719.713,93 
(Importo al netto delle restituzioni)</t>
  </si>
  <si>
    <t>risorse residue pari a 1.610.000,00 traferite su bilancio Agenzia
economie non programmabili e somme non spese 340.799,54+22.052,53 restituite a DPC</t>
  </si>
  <si>
    <t>Decreto n. 141 del 29/09/2023 (Piano economie)
Decreto n. 167 del 9/11/2023 (chiusura CS e trasferimento risorse residue a Bilancio Agenzia e Dipartimento della protezione civile)
Decreto n. 22 del 23/02/2054 (rideterminazione risorse residue e trasferimento a Dipartimento della proetzione civile)</t>
  </si>
  <si>
    <t xml:space="preserve">https://protezionecivile.regione.emilia-romagna.it/piani-sicurezza-interventi-urgenti/ordinanze-piani-e-atti-correlati-dal-2008/eccezionali-eventi-meteorologici-22-giugno-2019
</t>
  </si>
  <si>
    <t xml:space="preserve"> Eccezionali eventi meteorologici verificatisi nel mese di maggio 2019
nel territorio regionale</t>
  </si>
  <si>
    <t>) Decreto n. 130 del 27/08/2019 (primo stralcio)
2) Decreto n. 178 del 21/11/2019 (Rimodulazione)
3) Decreto n. 5 del 15/01/2020 (direttive contributi a privati e attività produttive)
4) Decreto. n. 60 del 7/04/2020 (Secondo stralcio)
5) Decreto n. 83 del 19/05/2020 (disposizioni esplicative del decreto n. 5/2020)
6) Decreto n. 141 del 9/07/2020 (Terzo stralcio) 
7) Decreto n. 101 del 25/06/2021 (Quarto stralcio)
8) Decreti n. 89/2021, 158/2021 (risorse ai comuni per contributi a privati e attività produttive danneggiati)
9) Decreti n. 170 del 7/12/2022 rimodulazione 2 stralcio
10) Decreto n. 84 del 15/06/2023 (rimodulazione 1, 2 e 4 stralcio)</t>
  </si>
  <si>
    <t>1)  282 del 28/08/2019
2)  411 del 11/12/2019
3) 
4)  110 del 09/04/2020
5)
6) 256 del 22/07/2020
7)  205 del 7/07/2021
8) 193 del 23/06/2021, 330 del 24/11/2021
9) 377 del 21/12/2022
10) 160 del 16/06/2023</t>
  </si>
  <si>
    <t>DCM 26/06/2019</t>
  </si>
  <si>
    <t>DCM 14/07/2020</t>
  </si>
  <si>
    <t>OCDPC 600/2019</t>
  </si>
  <si>
    <t xml:space="preserve">1) DCM 26/06/2019
19.000.000
2) DCM  23/01/2020
25.400.000,00 (ulteriori risorse)
3) DCM  20/05/2021 (ulteriori risorse) 
776.509,27 (privati eimprese)
</t>
  </si>
  <si>
    <t>1) 19.000.000 (primo stralcio+quarto stralcio)
2) 25.400.000 + 400.000,00 (residuo accantonamneto oneri straordinario)- tot 25.800.000,00 (secondo stralcio+terzo stralcio)
3) 776.509,27 contributi a Privati e Attività Produttive</t>
  </si>
  <si>
    <t>40.080.213,91
(Importo al netto delle restituzioni)</t>
  </si>
  <si>
    <t>risorse residue pari a € 4.711.807,89 trasferite su bilancio Agenzia
economie non programmabili pari a € 384.487,47 restituite a DPC</t>
  </si>
  <si>
    <t>Decreto n. 126 del 3/8/2023 (piano economie) 
Decreto n. 140 del 29/09/2023 (chisura Cs e trasferimento risorse residue Agenzia e Dipartimento della protezione civile)</t>
  </si>
  <si>
    <t xml:space="preserve">https://protezionecivile.regione.emilia-romagna.it/piani-sicurezza-interventi-urgenti/ordinanze-piani-e-atti-correlati-dal-2008/eccezionali-eventi-meteorologici-maggio-2019
</t>
  </si>
  <si>
    <t>Eccezionali eventi
meteorologici verificatisi a partire dal 2 ottobre 2018 (ER 27 ottobre - 5 Novembre 2018)</t>
  </si>
  <si>
    <t>1) Decreto Pres. n. 190 del 14/12/2018 (Piano degli interventi)
2) Decreto Pres. n. 105 del 28/06/2019 - Decreto Pres. n. 148 del 30/09/2019 - Decreto Pres. n. 68 del 24/04/2020 (Privati e imprese)
3) Decreto Pres. n. 10 del 21/1/2020 (Piano degli interventi FSUE)
4) Decreto Pres. n. 146 del 11/10/2021 (Rimodulazione Piano)</t>
  </si>
  <si>
    <t>1) n. 395 del 17/12/2018
2) n. 208 del 1/07/2019 - n. 327 del 16/10/2019 - n. 149 del 13/05/2020
3) n. 14 del 23/01/2020
4) n. 307 del 27.10.2021</t>
  </si>
  <si>
    <t>DCM 08/11/2018</t>
  </si>
  <si>
    <t>art. 1 comma 4-duodevicies DL 125/2020 conv. Legge 159/2020</t>
  </si>
  <si>
    <t>OCDPC 558/2018
OCDPC 559/2018
OCDPC 601/2019</t>
  </si>
  <si>
    <t>1) DCM 08/11/2018
G.U. n. 266 del 15/11/2018
1.500.000
2) DPCM 21/02/2019
G.U. n. 50 del 28/02/2019 
1.680.098,1
3) Decisione di esecuzione della Commissione Europea C(2019) 7564 final del 18.10.2019 
FSUE 2018
DPC/PSN/41978 del 09/08/2019 
4.140.024,00</t>
  </si>
  <si>
    <t>1) 1.500.000,00
2) 180.277,00 (1.680.098,10 contributi a Privati e Attività Produttive)
3) 4.140.024,00</t>
  </si>
  <si>
    <t>1) 6.480.073,05
2) 0,26</t>
  </si>
  <si>
    <t>risorse resudue FSUE pari a € 506.184,76 trasferite su bilancio Agenzia
risorse residuo FEN pari a € 802.034,65 trasferite su bilancio dell'Agenzia</t>
  </si>
  <si>
    <t xml:space="preserve">Compreso contributi a imprese e privati per l'importo di euro 180.277,00 e al netto delle restituzioni di euro 223,26
Accrediti non dovuti di Euro 0,26 - da restituire
Decreto n. 165 del 7/11/2023 Piano economie FSUE e contestuale trasefrimento risorse (FSUE) su bilancio Agenzia
Decreto n. 185 del 13/12/2023 Piano economie FEN
Decreto n.  85 del 28.04.2025 trasferimento su bilancio Agenzia delle risorse (FEN) per attuazione interventi programmati con decreto n 185 del 13/12/2023 
</t>
  </si>
  <si>
    <t xml:space="preserve">https://protezionecivile.regione.emilia-romagna.it/piani-sicurezza-interventi-urgenti/ordinanze-piani-e-atti-correlati-dal-2008/ordinanza-558-2018
</t>
  </si>
  <si>
    <t>https://protezionecivile.regione.emilia-romagna.it/piani-sicurezza-interventi-urgenti/ordinanze-piani-e-atti-correlati-dal-2008/fsue-2019</t>
  </si>
  <si>
    <t xml:space="preserve">1) Decreto Pres. n. 38 del 16/03/2020 (piano degli interventi)
2) Decreto Pres. n. 12 del 11/02/2021
(Scadenze rendicontazione) </t>
  </si>
  <si>
    <t>1) n. 96 del 01/04/2020
2) n. 57 del 03/03/2021</t>
  </si>
  <si>
    <t>Decreto fiscale annualità 2020</t>
  </si>
  <si>
    <t xml:space="preserve">1) DL n. 119 del 23/10/2018 convertito in Legge n. 136/2018 Art. 24-quater
2) DPCM del 4/04/2019
</t>
  </si>
  <si>
    <t>risorse residue pari a € 87.358,08 trasferite su bilancio Agenzia</t>
  </si>
  <si>
    <t>Decreto n. 122 del 10/09/2024- Piano economie annualità 2019-2020
Per i maggiori pagamenti effettuati sull'annualità 2020 sono state utilizzate le risorse di cassa relative all'annualità 2019.
Decreto 64 del 31/3/2025 trasferimento su bilancio Agenzia delle risorse per l'attuazioen deli interventi programmati con decreto n. 122/2024</t>
  </si>
  <si>
    <t>https://protezionecivile.regione.emilia-romagna.it/piani-sicurezza-interventi-urgenti/ordinanze-piani-e-atti-correlati-dal-2008/finanziamenti-legge-stabilita-2019</t>
  </si>
  <si>
    <t>1) Decreto Pres. n. 62 del 10/05/2019
(Piano degli interventi)
2) Decreto Pres. n. 235 del 22/12/2020 
(Rimodulazione piano degli interventi)
3) Decreto Pres. n. 12 del 11/2/2021
(Scadenze rendicontazione)   
4) Decreto Pres. n. 144 del 29/09/2021 (Seconda Rimodulazione piano degli interventi)
5) Decreto Pres. n. 128 del 04/08/2023 (Terza Rimodulazione piano degli interventi)</t>
  </si>
  <si>
    <t>1) n. 147 del 10/05/2019
2) n. 1 del 7/01/2021 
3)  n. 57 del 3/03/2021   
4) n. 293 del 13/10/2021 
5) n. 229 del 08/08/2023</t>
  </si>
  <si>
    <t>Decreto fiscale annualità 2019</t>
  </si>
  <si>
    <t xml:space="preserve">1) DL n. 119 del 23/10/2018 convertito in Legge n.136/2018 Art. 24-quater
2) DPCM del 4/04/2019
 </t>
  </si>
  <si>
    <t>risorse residue  pari a € 818.982,48 trasferite su bilancio Agenzia
economie pari a € 1.273,39 restituiti al MEF</t>
  </si>
  <si>
    <t>Decreto n. 122 del 10/09/2024- Piano economie annualità 2019-2020
Decreto 64 del 31/3/2025 trasferimento su bilancio Agenzia delle risorse per l'attuazione deli interventi programmati con decerto n. 122/2024</t>
  </si>
  <si>
    <t>Eventi di cui alle OCDPC 503/2018
OCDPC 511/2018
OCDPC 533/2018
OCDPC 558/2018</t>
  </si>
  <si>
    <t>1) Decreto Pres. n. 18 del 24/02/2021
(Piano degli interventi)
2) Decreto Pres. n. 63 del 30/04/2021
(Modifica soggetto attuatore)
3) Decreto Pres. n. 131 del 29/07/2021
(Modifica CUP, titolo e soggetto attuatore)
4) Decreto Pres. n. 131 del 4/08/2023
(seconda rimodulazione 2020-2021)
5) Decreto Pres. n. 25 dell'11/03/2024 (terza rimodulazione 2021)</t>
  </si>
  <si>
    <t>1) n. 51 del 26/02/2021
2) n. 137 del 12/05/2021 
3) n. 256 del 18/08/2021
4) n. 229 del 08/08/2023
5) n. 92 del 27/03/2024</t>
  </si>
  <si>
    <t>Legge stabilità 2019 - annualità 2021</t>
  </si>
  <si>
    <t>1) Legge 30/12/2018 n. 145 art.1 comma 1028
(assegnazione risorse)
2) DPCM 27 febbraio 2019
(riparto risorse 1028)
3) DPCM 9 gennaio 2020 (modifica riparto risorse 1028 -annualità 2020 - 2021)</t>
  </si>
  <si>
    <t>1) 6080
2) 6084
3) 6097
4) 6110</t>
  </si>
  <si>
    <t xml:space="preserve">1) 20.926.322,40 (al netto della compensazione prezzi pari a 347.577,47)
2) 0,00
3) 15.809.544,00 (al netto della compensazione prezzi pari a 374.502,90)
4) 9.825.000,40 (al netto della compensazione prezzi pari a 51.210,70)
</t>
  </si>
  <si>
    <t>1) 18.657.348,08
2) 0,00
3) 14.963.206,87
4) 8.968.158,35</t>
  </si>
  <si>
    <t xml:space="preserve">Decreto n. 121 del 10/09/2024 (primo piano economie-annualità 2019-2020-2021)
Decreto n. 28 del 13/023/2025 (secondo piano economie annualità 2019-2020-2021)
Decreto n.67 del 1.4.2025(OCDPC 503 CS 6080- decreto di trasferimento all'Agenzia per l'attuazione degli interventi in itinere e quelli programmati con decreti n. 121/2024 e n. 28/2025 e restituzione al MEF)
Decreto n. 58 del 28/03/2025 (OCDPC 511 CS 6084- decreto di trasferimento risorse al MEF)
Decreto n. 68 del 1/4/2025 OCDPC 533 CS 6097- decreto di trasferimento all'Agenzia per l'attuazione degli interventi in itinere e quelli programmati con decreti n. 121/2024 e n. 28/2025 e restituzione al MEF)
Decreto n. 63 del 31/03/2025 - OCDPC 558 CS 6110decreto di trasferimento all'Agenzia per l'attuazione degli interventi in itinere e quelli programmati con decreti n. 121/2024 e n. 28/2025 e restituzione al MEF)
</t>
  </si>
  <si>
    <t xml:space="preserve">1)  Decreto Pres. n. 40 del 18/03/2020
(Piano degli interventi)
2) Decreto Pres. n. 187 del 8/10/2020
(Rimodulazione del piano degli interventi)
3) Decreto Pres. n. 11 del 11/02/2021
(Scadenze rendicontazione)
4) Decreto Pres. n 126 del 29/08/2022
(seconda rimdoulazione 2019-2020)
5) Decreto Pres. Decreto n. 131 del 4/08/2023
(seconda rimodulazione 2020-2021)
</t>
  </si>
  <si>
    <t>1) n. 76 del 19/03/2020
2) n. 346 del 12/10/2020
3) n. 57 del 03/03/2021 
4) n. 272 del 04/09/2022
5) n. 229 del 08/08/2023</t>
  </si>
  <si>
    <t>Legge stabilità 2019 - annualità 2020</t>
  </si>
  <si>
    <t>1) 21.055.520,00
2) 341.849,22
3) 18.479.929,42
4) 6.683.568,16</t>
  </si>
  <si>
    <t>1) 19.837.566,30
2) 267.058,38
3) 17.071.705,40
4) 6.204.241,02</t>
  </si>
  <si>
    <t xml:space="preserve">1) economie pari a € 699.759,74 restituite al MEF (di cui € 528.226,16 economie PNRR)
1) risorse residue pari a € 518.193,96 trasferite su bilancio Agenzia 
2) economie pari a € 74.790,84 restituite al MEF
3)economie pari a € 259.325,38 restituite al MEF(economie PNRR)
3) risorse residue pari a € 1.148.898,64 trasferite su bilancio Agenzia 
4) economie pari a € 263.336,95 restituite al MEF(economie PNRR)
4) risorse residue pari a € 215.990,19 trasferite su bilancio Agenzia </t>
  </si>
  <si>
    <t xml:space="preserve">1) Decreto Pres. n. 36 del 29/03/2019
(Piano degli interventi)
2) Decreto Pres. n. 121 del 31/07/2019
(Rimodulazione del piano degli interventi)
3) Decreto Pres. n. 11 del 11/02/2021
(Scadenze rendicontazione)
4) Decreto Pres. n 126 del 29/08/2022
(seconda rimdoulazione 2019-2020)
</t>
  </si>
  <si>
    <t>1) n. 117 del 16/04/2019
2) n. 260 del 1/08/2019
3) n. 57 del 3/03/2021 
4) n. 272 del 4/09/2022</t>
  </si>
  <si>
    <t>Legge stabilità 2019 - annualità 2019</t>
  </si>
  <si>
    <t xml:space="preserve">1) Legge 30/12/2018 n. 145 art. 1 comma 1028
(assegnazione risorse)
2) DPCM 27 febbraio 2019
(riparto risorse 1028)
1) 38.770.000,00 (pubblico)
2) 2.771.863,01
</t>
  </si>
  <si>
    <t>con rimodulazione del piano 2019
1) 38.770,000,00 (pubblico)
2) 2.742.437,92 (privati)</t>
  </si>
  <si>
    <t xml:space="preserve">1) 11.218.080,50
2) 616.029,50
3) 23.059.584,60
4) 6.648.168,41 </t>
  </si>
  <si>
    <t>1) 10.102.380,18
2) 511.175,21
3) 21.286.515,99
4) 5.432.826,17</t>
  </si>
  <si>
    <t xml:space="preserve">1) risorse residue pari a € 1.115.700,32 trasferite su bilancio Agenzia
2) economie pari a € 104.854,29 restituite al MEF
3) economie pari a € 121.426,40 restituite al MEF
3) risorse residue pari a € 3.009.071,65 trasferite su bilancio Agenzia
4) economie pari a € 29.425,10 restituite al MEF
4) risorse residue pari a € 1.542.614,34 trasferite su bilancio Agenzia
</t>
  </si>
  <si>
    <t>Decreto n. 121 del 10/09/2024 (primo piano economie-annualità 2019-2020-2021)
Decreto n. 28 del 13/023/2025 (secondo piano economie annualità 2019-2020-2021)
Decreto n.67 del 1.4.2025(OCDPC 503 CS 6080- decreto di trasferimento all'Agenzia per l'attuazione degli interventi in itinere e quelli programmati con decreti n. 121/2024 e n. 28/2025 e restituzione al MEF)
Decreto n. 58 del 28/03/2025 (OCDPC 511 CS 6084- decreto di trasferimento risorse al MEF)
Decreto n. 68 del 1/4/2025 OCDPC 533 CS 6097- decreto di trasferimento all'Agenzia per l'attuazione degli interventi in itinere e quelli programmati con decreti n. 121/2024 e n. 28/2025 e restituzione al MEF)
Decreto n. 63 del 31/03/2025 - OCDPC 558 CS 6110 decreto di trasferimento all'Agenzia per l'attuazione degli interventi in itinere e quelli programmati con decreti n. 121/2024 e n. 28/2025 e restituzione al MEF)
Pagato comprensivo dei contributi imprese e privati di cui euro 740.243,32 per CS 6110 e 1.960.675,64 per CS 6097</t>
  </si>
  <si>
    <t>Eccezionali eventi meteorologici verificatisi nel mese di febbraio 2019 nelle Province di Bologna, di Modena, di Parma, di Piacenza e di Reggio Emilia</t>
  </si>
  <si>
    <t>1) Decreto n. 88 del 13/06/2019 (1 stralcio)
2) Decreto n. 124 del 5/08/2019 (direttive contributi privati e attività produttive)
3) Decreto. n. 127 del 20/08/2019 (2 stralcio)
4) Decreto n. 172 del 15/11/2019 (assegnazione risorse privati e attività produttive)
5) Decreto n. 230 del 17/12/2020 (Rimodulazione)
6) Decreto n. 1 del 9/01/2020 (liquidazione risorse privati e attività produttive)
7) decreto n. 11 del 22801/2020 (rettifica importi decreto n. 1/2020)
8) Decreto n. 63 del 30/04/2021 (Modifica sogg attuatore)</t>
  </si>
  <si>
    <t xml:space="preserve">1) 193 del 14/06/2019
2) 267 del 8/08/2019
3) 280 del 21/08/2019
4) 387 del 27/11/2019
5)  6 del 10/01/2020
7) 24 del 5/02/2020
8) n. 137 del 12/05/2021 </t>
  </si>
  <si>
    <t>DCM  20/03/2019</t>
  </si>
  <si>
    <t>DCM 20/04/2020</t>
  </si>
  <si>
    <t>OCDPC 590/2019</t>
  </si>
  <si>
    <t>1) DCM  20/03/2019
G.U. n. 79 del 20/03/2019
4.400.000
2) DCM 26/06/2019 G.U. n. 156 del 05/07/2019
12.042.779,45</t>
  </si>
  <si>
    <t xml:space="preserve"> 1) 4.400.000,00 (primo stralcio+2 rimodulazione)
2) 12.042.779,45 (secondo stralcio e rimodulazione) - 11.992.779,45 di cui 2.979.874,45 contributi a privati e att. Prod. (secondo stralcio) + 50.000,00 (rimodulazione del 2 stalcio)+r2 rimodulazione
</t>
  </si>
  <si>
    <t xml:space="preserve"> 13.325.852,60
(Importo al netto delle restituzioni) </t>
  </si>
  <si>
    <t>risorse residue pari a € 3.063.310,35 traferite su bilancio Agenzia
economie non programmabili pari a € 53.610,56 restituie a DPC</t>
  </si>
  <si>
    <t xml:space="preserve">Importo incassato e pagato al netto delle restituzioni pari ad Euro 101.154,05
DD n. 1757 del 5/06/2023 BUR 164 del 21/06/2023
(Piano delle economie)
DD n.  2094 del 4/07/2023 chiusura Cs e trasferimento risorse su bilancio Agenzia e al Dipartimento della protezione civile
</t>
  </si>
  <si>
    <t>https://protezionecivile.regione.emilia-romagna.it/piani-sicurezza-interventi-urgenti/ordinanze-piani-e-atti-correlati-dal-2008/eventi-meteo-febbraio-2019</t>
  </si>
  <si>
    <t>Eccezionali eventi meteorologici che si sono verificati dall’8 al 12 dicembre 2017 nel territorio delle province di Piacenza, di Parma, di Reggio Emilia, di Modena, di Bologna e di Forlì-Cesena</t>
  </si>
  <si>
    <t>1) Decreto n. 48 del 19/04/2018 (primo stralcio)
2) Decreto n. 95 del 4/07/2018 (secondo stralcio)
3) Decreto n. 166 del 31/10/2018 (terzo stralcio)
4) Decreto n. 6 del 18/01/2019 (quarto stralcio</t>
  </si>
  <si>
    <t>1) 103 del 23/04/2018
2) 205 del 6/07/2018
3) 360 del 14/11/2018
4) 24 del 22/01/2019</t>
  </si>
  <si>
    <t>DCM 29/12/2017
(DCM 15/10/2018 - estensione territoriale e integrazione finanziaria)</t>
  </si>
  <si>
    <t xml:space="preserve">DCM 24/07/2018
</t>
  </si>
  <si>
    <t>OCDPC 503/2018
OCDPC 531/2018
OCDPC 688 del 28/07/2020 (subentro)</t>
  </si>
  <si>
    <t>1) DCM 29/12/2017
G.U. n. 10 del 13/01/2018
10.000.000
2) DCM 15/10/2018
G.U. n. 255 del 02/11/2018
3.050.000</t>
  </si>
  <si>
    <t>1) 7.888.342,39 (primo stralcio) + 1.683.457,61 (secondo stralcio)+ 300.000,00 (terzo stralcio)+128.200,00 risorse da programmare- totale 10.000.000,00
2) 3.178.200,00 (quarto stralcio)</t>
  </si>
  <si>
    <t xml:space="preserve">risorse residue pari a € 1.331.858,74 trasferite su bilancio Agenzia </t>
  </si>
  <si>
    <t>https://protezionecivile.regione.emilia-romagna.it/piani-sicurezza-interventi-urgenti/ordinanze-piani-e-atti-correlati-dal-2008/eccezionali-eventi-meteorologici-verificatisi-nei-giorni-dall8-al-12-dicembre-2017</t>
  </si>
  <si>
    <t>Eccezionali avversità atmosferiche verificatesi nei mesi di marzo, aprile e maggio  2013 nei Comuni del territorio regionale</t>
  </si>
  <si>
    <t xml:space="preserve">1) DD n. 577 del 22/07/2013 (Piano degli interventi)
2) DD n. 350 del 06/05/2014 (Rimodulazione del piano degli ineterventi)
3) DGR n. 1417 del 28/12/2015 (Piano degli interventi in attuazione al comma 1-quinques, dell’articolo 2 del DL 12 maggio 2014 n.74, convertito, con modificazioni, dalla L 27 giugno 2014 n.93)
4) DGR n. 123 del 10/02/2017 (Rimodulazione del Piano degli interventi in attuazione la comma 1-quinques omissis)
</t>
  </si>
  <si>
    <t xml:space="preserve">1) 215 del 26/07/2013
2) 136 del 07/05/2014
3) 259 del 08/10/2015
4) 54 del 08/03/2017
</t>
  </si>
  <si>
    <t xml:space="preserve">DCM 9/5/2013 </t>
  </si>
  <si>
    <t>DCM del 2/8/2013 
DCM del 27/9/2013</t>
  </si>
  <si>
    <t>OCDPC 83 del 27/05/2013
OCDPC 155 del 26/02/20214 (subentro)
OCDPC 331  del 4/04/2016 (proroga CS)</t>
  </si>
  <si>
    <t>1) DCM 9/05/2013 
G.U. n. 113 del 15/05/2013
14.000.000
2) Ministero dell’Ambiente e della Tutela del Territorio e del Mare con Decreto del Direttore generale per la tutela del Territorio e delle risorse idriche prot. 4352\TRI\DI\G\SP del 17 giugno 2013
10.000.000 
3) Risorse derivanti dall’applicazione dell’articolo n. 2, comma 1- Quinquies del D.L. n. 74/2014 convertito dalla L. n. 93/2014
7.124.377,36</t>
  </si>
  <si>
    <t>1)+2) 24.000.000,00 (piano+rimodulazione)
3) 7.124.377,36 (piano+rimodulazione)</t>
  </si>
  <si>
    <t>risorse residue pari a € 2.081.317,65 trasferite suu bilancio Agenzia</t>
  </si>
  <si>
    <t xml:space="preserve">DGR n. 963 del 25/06/2018 Paino per il superamento della situazioen di criticità
DGR n. 1166 del 23/07/2018 chiusura CS 5760 -traseferimento risosre su bilancio Agenzia
</t>
  </si>
  <si>
    <t>https://protezionecivile.regione.emilia-romagna.it/piani-sicurezza-interventi-urgenti/ordinanze-piani-e-atti-correlati-dal-2008/83-2013</t>
  </si>
  <si>
    <t>DICHIARAZIONE STATO D'EMERGENZA (DCM Deliberazione Consiglio Ministri art. 24 comma 1 d.lgs 1/2018)</t>
  </si>
  <si>
    <t>Alluvione 2014 - tromba d'aria 2013/2014 - DL n. 74/2014 convertito con mod. dalla Legge n. 93/2014 (G.U. 148 del 28/6/2014)</t>
  </si>
  <si>
    <t>1) Ord. 1 del 5/6/2014; 2) Ord. 2 del 5/6/2014; 3) Ord. 3 del 5/6/2014; 4) Ord. 4 del 8/7/2014; 5) Ord. 5 del 8/7/2014; 6) Ord. 6 del 10/7/2014; 7) Ord. 7 del 10/7/2014; 8) Ord. 8 del 24/7/2014; 9) Ord. 9 del 24/7/2014; 10) Ord. 10 del 10/10/2014; 11) Ord. 11 del 10/10/2014; 12) Ord. 12 del 4/11/2014; 13) Ord. 13 del 6/11/2014; 14) Ord. 14 del 14/11/2014; 15) Ord. 15 del 24/11/2014; 16) Ord. 1 del 4/2/2015; 17) Ord. 2 del 4/2/2015; 18) Ord. 3 del 13/3/2015; 19) Ord. 4 del 13/3/2015; 20) Ord. 5 del 24/4/2015; 21) Ord. 6 del 16/6/2015; 22) Ord. 7 del 16/6/2015; 23) Ord. 8 del 23/6/2015; 24) Ord. 9 del 26/6/2015; 25) Ord. 10 del 27/8/2015; 26) Ord. 11 del 2/9/2015; 27) Ord. 12 del 30/9/2015; 28) Ord. 13 del 7/10/2015; 29) Ord. 14 del 4/11/2015; 30) ord. 15 del 4/12/2015; 31) Ord. 1 del 29/1/2016; 32) Ord. 2 del 23/02/2016; 33) Ord. 3 del 28/4/2016; 34) Ord. 4 del 28/4/2016; 35) Ord. 5 del 17/5/2016; 36) Ord. 6 del 13/6/2016; 37) Ord. 7 del 16/9/2016; 38) Ord. 8 del 28/11/2016; 39) Ord. 1 del 28/12/2017; 40) Ord. 1 del 7/11/2018; 41) Ord. 1 del 2/9/2019; 42) Ord. 1 del 1/9/2020; 43) Ord. 1 del 8/4/2022</t>
  </si>
  <si>
    <t>1), 2), 3) 164 del 5/6/2014; 4), 5): 207 del 10/7/2014; 6), 7): 209 del 11/7/2014; 8), 9): 229 del 23/7/2014;  10) 231 del 25/7/2014; 11) 297 del 13/10/14; 12) 321 del 5/11/2014; 13) 324 del 6/11/2014; 14) 330 del 17/11/2014; 15) 338 del 24/11/2014; 16), 17): 27 del 4/2/2015; 18), 19): 53 del 13/03/2015; 20) 91 del 24/04/2015; 21), 22) 134 del 17/6/15 e 142 del 23/6/15; 23), 24) 151 del 29/6/2015;  25) 229 del 27/08/2015; 26) 232 del 2/9/2015; 27) 251 del 1/10/2015; 28) 260 del 8/10/2015; 29) 283 del 5/11/2015; 30) 317 del 9/12/2015; 31) 25 del 1/2/2016; 32) 46 del 24/02/2016; 33), 34) 122 del 28/4/2016; 35) 143 del 17/5/2016 ; 36) 177 del 13/6/2016; 37) 288 del 26/9/2016; 38) 357 del 28/11/2016; 39) 349 del 28/12/2017; 40) 354 del 7/11/2018; 41) 284 del 2/9/2019; 42) 311 del 9/9/2020; 43) 99 del 8/4/2022;</t>
  </si>
  <si>
    <t>Deliberazione del Consiglio dei Ministri del 31/01/2014</t>
  </si>
  <si>
    <t xml:space="preserve"> art. 1, comma 459 della L. n. 234/2021</t>
  </si>
  <si>
    <t>OCDPC 175 del 8/7/2014</t>
  </si>
  <si>
    <t>DL n. 74/2014 convertito, con modificazioni, dalla Legge n. 93/2014: 210.000.000</t>
  </si>
  <si>
    <t xml:space="preserve">L'importo pagato è al netto delle somme pari ad Euro 6.038.377,12 restituite da taluni enti attuatori degli interventi a seguito della relativa rendicontazione a saldo. </t>
  </si>
  <si>
    <t xml:space="preserve">
https://protezionecivile.regione.emilia-romagna.it/piani-sicurezza-interventi-urgenti/ordinanze-piani-e-atti-correlati-dal-2008/eventi-alluvionali-17-19-gennaio-2014 </t>
  </si>
  <si>
    <t xml:space="preserve">Interventi provvisionali 
Terremoto 2012 - DL 74/2012 
</t>
  </si>
  <si>
    <t>Ord. n. 18 del 03/08/2012
Ord. n. 20 del 07/08/2012
Ord. n. 47 del 25/09/2012
Ord. n. 27 del 23/08/2012
Ord. n. 37 del 10/09/2012
Ord. n. 55 del 10/10/2012
Ord. n. 71 del 13/11/2012
Ord. n. 82 del 23/11/2012
Ord. n. 90 del 14/12/2012
Ord. n. 2 e n. 3 del 15/01/2013
Ord. n. 9 del 12/02/2013
Ord. n. 16 del 15/02/2013
Ord. n. 32 e n. 36 del 19/03/2013
Ord. n. 57 del 10/05/2013
Ord. n. 77 del 03/07/2013
Ord. n. 94 del 01/08/2013
Ord. n. 115 del 03/10/2013
Ord. n. 137 del 06/11/2013
Ord. n. 147 del 10/12/2013
Ord. n. 31 del 22/04/2014
Ord. n. 61 del 18/07/2014
Ord. n. 80 del 05/12/2014
Ord. n. 34 del 21/07/2015
Ord. n. 21 del 08/04/2016
Ord. n.  54 del 31/10/2016</t>
  </si>
  <si>
    <t>n. 143 del 03/08/2012
n. 146 del 07/08/2012
n. 194 del 25/09/2012
n. 163 del 23/08/2012
n. 176 del 11/09/2012
n. 209 del 10/10/2012
n. 242 del 14/11/2012
n. 266 del 03/12/2012
n. 281 del 14/12/2012
n. 10 del 16/01/2013
n. 16 del 21/01/2013
n. 32 del 13/02/2013
n. 37 del 18/02/2013
n. 68 del 20/03/2013
n. 73 del 22/03/2013
n. 124 del 13/05/2013
n. 183 del 04/07/2013
n. 230 del 06/08/2013
n. 293 del 03/10/2013
n. 328 del 07/11/2013
n. 369 del 11/12/2013
n. 120 del 23/04/2014
n. 221 del 18/07/2014
n. 350 del 05/12/2014
n. 179 del 21/07/2015
n. 101 del 11/04/2016
n. 328 del 02/11/2016</t>
  </si>
  <si>
    <t>Delibera del Consiglio dei Ministri 22/05/2012 - Dichiarazione dello stato di emergenza in conseguenza degli eventi sismici che hanno colpito il territorio delle Province di Bologna, Modena, Ferrara e Mantova il giorno 20 maggio 2012 e s.m.i.</t>
  </si>
  <si>
    <t>60 giorni dalla scadenza della dichiarazione di stato di emergenza</t>
  </si>
  <si>
    <t>Ultima proroga: art. 1, comma 649 della L. n. 207/2024</t>
  </si>
  <si>
    <t>D.L. 74/2012 convertito, con modificazioni, dalla L. n. 122/2022</t>
  </si>
  <si>
    <t>L'importo è relativo ai soli interventi provvisionali, la cui istruttoria è in capo all'Agenzia regionale per la sicurezza territoriale e la protezione civile.
L'importo incassato è ricompreso nelle risorse di cui all'art. 2 del D.L. 74/2012. 
L'importo pagato ricomprende anche interventi per macerie ed è al netto delle somme pari ad Euro 8.283.268,22 restituite da taluni enti attuatori degli interventi a seguito della relativa rendicontazione a saldo
I dati del sisma 2012 sono aggiornati al 31/12/2022.</t>
  </si>
  <si>
    <t>https://www.regione.emilia-romagna.it/terremoto</t>
  </si>
  <si>
    <t>1) decreto. n. 38 del 5/04/2024 (primo stralcio)
2) decreto n. 52 del 29/4/2024 (direttive contributi privati e att prod)
3) decreto n. 51 del 20/03/2025 (secondo stralcio)
4) decreto n. 120 del 28/05/2025 (assegnazione risorse privati e attività produttive)
5) decreto n. 185 del 30/09/2025 (prima rimodulazione)</t>
  </si>
  <si>
    <t>109.678.947,16 (al netto del pagamento relativo ai fondi MIT)</t>
  </si>
  <si>
    <t xml:space="preserve">ART. 42 COMMA 1 LETT. A) 
Provvedimenti adottati dal Commissario delegato, nominato con provvedimenti nazionali (D.L., OCDPC) 
</t>
  </si>
  <si>
    <r>
      <t xml:space="preserve">DICHIARAZIONE STATO D'EMERGENZA </t>
    </r>
    <r>
      <rPr>
        <sz val="10"/>
        <color theme="1"/>
        <rFont val="Calibri"/>
        <family val="2"/>
      </rPr>
      <t>(</t>
    </r>
    <r>
      <rPr>
        <b/>
        <sz val="10"/>
        <color theme="1"/>
        <rFont val="Calibri"/>
        <family val="2"/>
      </rPr>
      <t>DCM Deliberazione Consiglio Ministri art. 24 comma 1 d.lgs 1/2018)</t>
    </r>
  </si>
  <si>
    <r>
      <t>Compreso contributi a imprese e privati per l'importo di euro 180.277,00 e al netto delle restituzioni di euro 223,26
Accrediti non dovuti di Euro 0,26 - da restituire
Decreto n. 112 del 20/07/2022 Piano economie
DD n. 3509 del 30/09/2022 trasferimento risorse residue su bilancio Agenzia</t>
    </r>
    <r>
      <rPr>
        <b/>
        <sz val="10"/>
        <color rgb="FFFF0000"/>
        <rFont val="Calibri"/>
        <family val="2"/>
      </rPr>
      <t xml:space="preserve">
</t>
    </r>
  </si>
  <si>
    <t xml:space="preserve">1) economie pari a € 431.975,29 restituite al MEF (di cui € 431.888,88 economie PNRR)
1) risorse residue pari a € 1.836.999,03 trasferite su bilancio Agenzia 
3) economie pari a € 361.615,26 restituite al MEF (di cui € 356.800,29 economie PNRR)
3) risorse residue pari a € 547.413,06 trasferite su bilancio Agenzia 
4) economie pari a €  146.873,46 restituite al MEF (di cui € 137.400,25 economie PNRR)
4) risorse residue pari a € 709.968,59 trasferite su bilancio Agenzia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</si>
</sst>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 &quot;* #,##0.00&quot; &quot;;&quot;-&quot;* #,##0.00&quot; &quot;;&quot; &quot;* &quot;-&quot;#&quot; &quot;;&quot; &quot;@&quot; &quot;"/>
    <numFmt numFmtId="165" formatCode="&quot; &quot;* #,##0.0&quot; &quot;[$€-410]&quot; &quot;;&quot;-&quot;* #,##0.0&quot; &quot;[$€-410]&quot; &quot;;&quot; &quot;* &quot;-&quot;#&quot; &quot;[$€-410]&quot; &quot;;&quot; &quot;@&quot; &quot;"/>
    <numFmt numFmtId="166" formatCode="#,##0.00&quot; &quot;;&quot;-&quot;#,##0.00&quot; &quot;"/>
    <numFmt numFmtId="167" formatCode="[$€-2]\ #,##0.00;[Red]\-[$€-2]\ #,##0.00"/>
    <numFmt numFmtId="168" formatCode="_-* #,##0.00\ _€_-;\-* #,##0.00\ _€_-;_-* &quot;-&quot;??\ _€_-;_-@_-"/>
  </numFmts>
  <fonts count="1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u/>
      <sz val="10"/>
      <color rgb="FF0563C1"/>
      <name val="Calibri"/>
      <family val="2"/>
    </font>
    <font>
      <sz val="10"/>
      <name val="Calibri"/>
      <family val="2"/>
    </font>
    <font>
      <sz val="10"/>
      <color theme="1" tint="4.9989318521683403E-2"/>
      <name val="Calibri"/>
      <family val="2"/>
    </font>
    <font>
      <b/>
      <sz val="10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DDDDDD"/>
        <bgColor rgb="FFDDDDDD"/>
      </patternFill>
    </fill>
    <fill>
      <patternFill patternType="solid">
        <fgColor rgb="FFDBDBDB"/>
        <bgColor rgb="FFDBDBDB"/>
      </patternFill>
    </fill>
    <fill>
      <patternFill patternType="solid">
        <fgColor rgb="FFFF6600"/>
        <bgColor rgb="FFFF66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C6E0B4"/>
        <bgColor rgb="FFC6E0B4"/>
      </patternFill>
    </fill>
    <fill>
      <patternFill patternType="solid">
        <fgColor rgb="FFFFF2CC"/>
        <bgColor rgb="FFFFF2CC"/>
      </patternFill>
    </fill>
    <fill>
      <patternFill patternType="solid">
        <fgColor rgb="FFF8CBAD"/>
        <bgColor rgb="FFF8CBAD"/>
      </patternFill>
    </fill>
    <fill>
      <patternFill patternType="solid">
        <fgColor rgb="FF9966FF"/>
        <bgColor rgb="FF9966F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2" fillId="0" borderId="0" applyNumberFormat="0" applyFill="0" applyBorder="0" applyAlignment="0" applyProtection="0"/>
    <xf numFmtId="0" fontId="3" fillId="0" borderId="0" applyNumberFormat="0" applyBorder="0" applyProtection="0"/>
  </cellStyleXfs>
  <cellXfs count="228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4" borderId="4" xfId="3" applyFill="1" applyBorder="1" applyAlignment="1" applyProtection="1">
      <alignment horizontal="center" vertical="center" wrapText="1"/>
    </xf>
    <xf numFmtId="0" fontId="3" fillId="4" borderId="5" xfId="3" applyFill="1" applyBorder="1" applyAlignment="1" applyProtection="1">
      <alignment horizontal="center" vertical="center" wrapText="1"/>
    </xf>
    <xf numFmtId="0" fontId="3" fillId="3" borderId="4" xfId="3" applyFill="1" applyBorder="1" applyAlignment="1" applyProtection="1">
      <alignment horizontal="center" vertical="center" wrapText="1"/>
    </xf>
    <xf numFmtId="0" fontId="3" fillId="3" borderId="5" xfId="3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6" fillId="13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9" xfId="0" applyFont="1" applyBorder="1"/>
    <xf numFmtId="0" fontId="0" fillId="0" borderId="0" xfId="0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28" xfId="0" applyFont="1" applyFill="1" applyBorder="1" applyAlignment="1">
      <alignment horizontal="center" vertical="center" wrapText="1"/>
    </xf>
    <xf numFmtId="0" fontId="7" fillId="13" borderId="29" xfId="0" applyFont="1" applyFill="1" applyBorder="1" applyAlignment="1">
      <alignment horizontal="center" vertical="center" wrapText="1"/>
    </xf>
    <xf numFmtId="0" fontId="8" fillId="13" borderId="25" xfId="0" applyFont="1" applyFill="1" applyBorder="1" applyAlignment="1">
      <alignment horizontal="center" vertical="center" wrapText="1"/>
    </xf>
    <xf numFmtId="0" fontId="8" fillId="13" borderId="24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7" fillId="13" borderId="32" xfId="0" applyFont="1" applyFill="1" applyBorder="1" applyAlignment="1">
      <alignment horizontal="center" vertical="center" wrapText="1"/>
    </xf>
    <xf numFmtId="0" fontId="7" fillId="13" borderId="24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35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13" borderId="34" xfId="0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9" fillId="13" borderId="21" xfId="0" applyFont="1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0" fillId="13" borderId="20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14" fontId="0" fillId="13" borderId="15" xfId="0" applyNumberFormat="1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 wrapText="1"/>
    </xf>
    <xf numFmtId="164" fontId="0" fillId="13" borderId="15" xfId="1" applyFont="1" applyFill="1" applyBorder="1" applyAlignment="1">
      <alignment horizontal="center" vertical="center"/>
    </xf>
    <xf numFmtId="164" fontId="0" fillId="13" borderId="15" xfId="1" applyFont="1" applyFill="1" applyBorder="1" applyAlignment="1">
      <alignment horizontal="center" vertical="center" wrapText="1"/>
    </xf>
    <xf numFmtId="1" fontId="0" fillId="13" borderId="15" xfId="1" applyNumberFormat="1" applyFont="1" applyFill="1" applyBorder="1" applyAlignment="1">
      <alignment horizontal="center" vertical="center" wrapText="1"/>
    </xf>
    <xf numFmtId="4" fontId="0" fillId="13" borderId="15" xfId="0" applyNumberFormat="1" applyFill="1" applyBorder="1" applyAlignment="1">
      <alignment horizontal="center" vertical="center" wrapText="1"/>
    </xf>
    <xf numFmtId="4" fontId="0" fillId="13" borderId="14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2" fillId="13" borderId="20" xfId="2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0" xfId="0" applyFill="1"/>
    <xf numFmtId="0" fontId="0" fillId="0" borderId="11" xfId="0" applyBorder="1"/>
    <xf numFmtId="0" fontId="0" fillId="0" borderId="13" xfId="0" applyBorder="1"/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13" borderId="9" xfId="0" applyFill="1" applyBorder="1" applyAlignment="1">
      <alignment horizontal="left" vertical="center" wrapText="1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" fontId="9" fillId="13" borderId="9" xfId="0" applyNumberFormat="1" applyFont="1" applyFill="1" applyBorder="1" applyAlignment="1">
      <alignment vertical="center"/>
    </xf>
    <xf numFmtId="1" fontId="9" fillId="13" borderId="9" xfId="1" applyNumberFormat="1" applyFont="1" applyFill="1" applyBorder="1" applyAlignment="1">
      <alignment horizontal="center" vertical="center" wrapText="1"/>
    </xf>
    <xf numFmtId="4" fontId="9" fillId="0" borderId="9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/>
    </xf>
    <xf numFmtId="0" fontId="2" fillId="0" borderId="10" xfId="4" applyFill="1" applyBorder="1" applyAlignment="1">
      <alignment horizontal="center" vertical="center" wrapText="1"/>
    </xf>
    <xf numFmtId="0" fontId="12" fillId="13" borderId="31" xfId="2" applyFont="1" applyFill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31" xfId="2" applyFont="1" applyFill="1" applyBorder="1" applyAlignment="1">
      <alignment horizontal="center" vertical="center" wrapText="1"/>
    </xf>
    <xf numFmtId="0" fontId="12" fillId="0" borderId="31" xfId="4" applyFont="1" applyFill="1" applyBorder="1" applyAlignment="1">
      <alignment horizontal="center" vertical="center" wrapText="1"/>
    </xf>
    <xf numFmtId="0" fontId="12" fillId="0" borderId="31" xfId="2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12" fillId="0" borderId="31" xfId="2" applyFont="1" applyFill="1" applyBorder="1" applyAlignment="1">
      <alignment vertical="center" wrapText="1"/>
    </xf>
    <xf numFmtId="0" fontId="12" fillId="0" borderId="43" xfId="2" applyFont="1" applyFill="1" applyBorder="1" applyAlignment="1">
      <alignment vertical="center" wrapText="1"/>
    </xf>
    <xf numFmtId="0" fontId="9" fillId="0" borderId="11" xfId="0" applyFont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13" xfId="0" applyFont="1" applyBorder="1"/>
    <xf numFmtId="0" fontId="7" fillId="13" borderId="40" xfId="0" applyFont="1" applyFill="1" applyBorder="1" applyAlignment="1">
      <alignment horizontal="center" vertical="center" wrapText="1"/>
    </xf>
    <xf numFmtId="0" fontId="7" fillId="13" borderId="30" xfId="0" applyFont="1" applyFill="1" applyBorder="1" applyAlignment="1">
      <alignment horizontal="center" vertical="center" wrapText="1"/>
    </xf>
    <xf numFmtId="0" fontId="7" fillId="13" borderId="31" xfId="0" applyFont="1" applyFill="1" applyBorder="1" applyAlignment="1">
      <alignment horizontal="center" vertical="center" wrapText="1"/>
    </xf>
    <xf numFmtId="0" fontId="8" fillId="13" borderId="30" xfId="0" applyFont="1" applyFill="1" applyBorder="1" applyAlignment="1">
      <alignment horizontal="center" vertical="center" wrapText="1"/>
    </xf>
    <xf numFmtId="0" fontId="8" fillId="13" borderId="23" xfId="0" applyFont="1" applyFill="1" applyBorder="1" applyAlignment="1">
      <alignment horizontal="center" vertical="center" wrapText="1"/>
    </xf>
    <xf numFmtId="0" fontId="8" fillId="13" borderId="31" xfId="0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9" fillId="13" borderId="27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14" fontId="9" fillId="13" borderId="23" xfId="0" applyNumberFormat="1" applyFont="1" applyFill="1" applyBorder="1" applyAlignment="1">
      <alignment horizontal="center" vertical="center" wrapText="1"/>
    </xf>
    <xf numFmtId="164" fontId="9" fillId="13" borderId="23" xfId="1" applyFont="1" applyFill="1" applyBorder="1" applyAlignment="1">
      <alignment horizontal="center" vertical="center" wrapText="1"/>
    </xf>
    <xf numFmtId="0" fontId="9" fillId="13" borderId="23" xfId="0" applyFont="1" applyFill="1" applyBorder="1" applyAlignment="1">
      <alignment horizontal="center" vertical="center" wrapText="1"/>
    </xf>
    <xf numFmtId="164" fontId="9" fillId="0" borderId="23" xfId="1" applyFont="1" applyFill="1" applyBorder="1" applyAlignment="1">
      <alignment horizontal="center" vertical="center" wrapText="1"/>
    </xf>
    <xf numFmtId="43" fontId="13" fillId="0" borderId="31" xfId="1" applyNumberFormat="1" applyFont="1" applyFill="1" applyBorder="1" applyAlignment="1">
      <alignment horizontal="right" vertical="center" wrapText="1"/>
    </xf>
    <xf numFmtId="164" fontId="9" fillId="0" borderId="23" xfId="1" applyFont="1" applyFill="1" applyBorder="1" applyAlignment="1">
      <alignment vertical="center" wrapText="1"/>
    </xf>
    <xf numFmtId="43" fontId="13" fillId="0" borderId="31" xfId="1" applyNumberFormat="1" applyFont="1" applyFill="1" applyBorder="1" applyAlignment="1">
      <alignment horizontal="center" vertical="center" wrapText="1"/>
    </xf>
    <xf numFmtId="167" fontId="9" fillId="0" borderId="30" xfId="0" applyNumberFormat="1" applyFont="1" applyBorder="1" applyAlignment="1">
      <alignment horizontal="center" vertical="center" wrapText="1"/>
    </xf>
    <xf numFmtId="43" fontId="9" fillId="0" borderId="31" xfId="1" applyNumberFormat="1" applyFont="1" applyFill="1" applyBorder="1" applyAlignment="1">
      <alignment horizontal="center" vertical="center" wrapText="1"/>
    </xf>
    <xf numFmtId="168" fontId="9" fillId="0" borderId="23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64" fontId="9" fillId="0" borderId="23" xfId="1" applyFont="1" applyBorder="1" applyAlignment="1">
      <alignment horizontal="center" vertical="center" wrapText="1"/>
    </xf>
    <xf numFmtId="4" fontId="9" fillId="0" borderId="23" xfId="1" applyNumberFormat="1" applyFont="1" applyFill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4" fontId="9" fillId="13" borderId="23" xfId="0" applyNumberFormat="1" applyFont="1" applyFill="1" applyBorder="1" applyAlignment="1">
      <alignment horizontal="center" vertical="center" wrapText="1"/>
    </xf>
    <xf numFmtId="164" fontId="9" fillId="0" borderId="23" xfId="1" applyFont="1" applyFill="1" applyBorder="1" applyAlignment="1">
      <alignment horizontal="right" vertical="center" wrapText="1"/>
    </xf>
    <xf numFmtId="164" fontId="9" fillId="0" borderId="31" xfId="1" applyFont="1" applyFill="1" applyBorder="1" applyAlignment="1">
      <alignment horizontal="right" vertical="center" wrapText="1"/>
    </xf>
    <xf numFmtId="43" fontId="7" fillId="0" borderId="30" xfId="0" applyNumberFormat="1" applyFont="1" applyBorder="1" applyAlignment="1">
      <alignment horizontal="center" vertical="center" wrapText="1"/>
    </xf>
    <xf numFmtId="14" fontId="9" fillId="0" borderId="23" xfId="0" applyNumberFormat="1" applyFont="1" applyBorder="1" applyAlignment="1">
      <alignment horizontal="center" vertical="center" wrapText="1"/>
    </xf>
    <xf numFmtId="164" fontId="9" fillId="13" borderId="23" xfId="1" applyFont="1" applyFill="1" applyBorder="1" applyAlignment="1">
      <alignment horizontal="right" vertical="center" wrapText="1"/>
    </xf>
    <xf numFmtId="1" fontId="9" fillId="13" borderId="23" xfId="1" applyNumberFormat="1" applyFont="1" applyFill="1" applyBorder="1" applyAlignment="1">
      <alignment horizontal="center" vertical="center" wrapText="1"/>
    </xf>
    <xf numFmtId="164" fontId="9" fillId="0" borderId="31" xfId="1" applyFont="1" applyFill="1" applyBorder="1" applyAlignment="1">
      <alignment horizontal="center" vertical="center" wrapText="1"/>
    </xf>
    <xf numFmtId="4" fontId="9" fillId="0" borderId="30" xfId="0" applyNumberFormat="1" applyFont="1" applyBorder="1" applyAlignment="1">
      <alignment horizontal="center" vertical="center" wrapText="1"/>
    </xf>
    <xf numFmtId="4" fontId="9" fillId="0" borderId="23" xfId="1" applyNumberFormat="1" applyFont="1" applyBorder="1" applyAlignment="1">
      <alignment horizontal="center" vertical="center" wrapText="1"/>
    </xf>
    <xf numFmtId="165" fontId="9" fillId="0" borderId="23" xfId="1" applyNumberFormat="1" applyFont="1" applyBorder="1" applyAlignment="1">
      <alignment horizontal="center" vertical="center" wrapText="1"/>
    </xf>
    <xf numFmtId="1" fontId="9" fillId="0" borderId="23" xfId="1" applyNumberFormat="1" applyFont="1" applyBorder="1" applyAlignment="1">
      <alignment horizontal="center" vertical="center" wrapText="1"/>
    </xf>
    <xf numFmtId="164" fontId="9" fillId="0" borderId="23" xfId="1" applyFont="1" applyFill="1" applyBorder="1" applyAlignment="1">
      <alignment horizontal="left" vertical="center" wrapText="1"/>
    </xf>
    <xf numFmtId="49" fontId="9" fillId="0" borderId="31" xfId="1" applyNumberFormat="1" applyFont="1" applyFill="1" applyBorder="1" applyAlignment="1">
      <alignment horizontal="left" vertical="center" wrapText="1"/>
    </xf>
    <xf numFmtId="4" fontId="9" fillId="0" borderId="3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9" fillId="13" borderId="30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1" fontId="9" fillId="0" borderId="23" xfId="1" applyNumberFormat="1" applyFont="1" applyFill="1" applyBorder="1" applyAlignment="1">
      <alignment horizontal="center" vertical="center" wrapText="1"/>
    </xf>
    <xf numFmtId="4" fontId="9" fillId="0" borderId="30" xfId="0" applyNumberFormat="1" applyFont="1" applyBorder="1" applyAlignment="1">
      <alignment horizontal="left" vertical="center" wrapText="1"/>
    </xf>
    <xf numFmtId="166" fontId="9" fillId="0" borderId="23" xfId="1" applyNumberFormat="1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14" fontId="9" fillId="0" borderId="44" xfId="0" applyNumberFormat="1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center" wrapText="1"/>
    </xf>
    <xf numFmtId="4" fontId="9" fillId="0" borderId="44" xfId="1" applyNumberFormat="1" applyFont="1" applyFill="1" applyBorder="1" applyAlignment="1">
      <alignment horizontal="center" vertical="center" wrapText="1"/>
    </xf>
    <xf numFmtId="166" fontId="9" fillId="0" borderId="44" xfId="1" applyNumberFormat="1" applyFont="1" applyFill="1" applyBorder="1" applyAlignment="1">
      <alignment horizontal="center" vertical="center" wrapText="1"/>
    </xf>
    <xf numFmtId="1" fontId="9" fillId="0" borderId="44" xfId="1" applyNumberFormat="1" applyFont="1" applyFill="1" applyBorder="1" applyAlignment="1">
      <alignment horizontal="center" vertical="center" wrapText="1"/>
    </xf>
    <xf numFmtId="164" fontId="9" fillId="0" borderId="44" xfId="1" applyFont="1" applyFill="1" applyBorder="1" applyAlignment="1">
      <alignment horizontal="center" vertical="center" wrapText="1"/>
    </xf>
    <xf numFmtId="164" fontId="9" fillId="0" borderId="43" xfId="1" applyFont="1" applyFill="1" applyBorder="1" applyAlignment="1">
      <alignment horizontal="center" vertical="center" wrapText="1"/>
    </xf>
    <xf numFmtId="4" fontId="9" fillId="0" borderId="42" xfId="0" applyNumberFormat="1" applyFont="1" applyBorder="1" applyAlignment="1">
      <alignment horizontal="center" vertical="center" wrapText="1"/>
    </xf>
    <xf numFmtId="0" fontId="7" fillId="0" borderId="0" xfId="0" applyFont="1"/>
    <xf numFmtId="0" fontId="3" fillId="0" borderId="5" xfId="0" applyFont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0" borderId="30" xfId="0" applyFont="1" applyBorder="1"/>
    <xf numFmtId="0" fontId="9" fillId="13" borderId="23" xfId="0" applyFont="1" applyFill="1" applyBorder="1" applyAlignment="1">
      <alignment horizontal="right" vertical="center" wrapText="1"/>
    </xf>
    <xf numFmtId="0" fontId="9" fillId="0" borderId="23" xfId="0" applyFont="1" applyBorder="1"/>
    <xf numFmtId="4" fontId="9" fillId="0" borderId="23" xfId="0" applyNumberFormat="1" applyFont="1" applyBorder="1" applyAlignment="1">
      <alignment horizontal="center" vertical="center" wrapText="1"/>
    </xf>
    <xf numFmtId="49" fontId="9" fillId="0" borderId="23" xfId="1" applyNumberFormat="1" applyFont="1" applyFill="1" applyBorder="1" applyAlignment="1">
      <alignment horizontal="left" vertical="center" wrapText="1"/>
    </xf>
    <xf numFmtId="4" fontId="9" fillId="13" borderId="23" xfId="0" applyNumberFormat="1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43" fontId="9" fillId="0" borderId="31" xfId="1" applyNumberFormat="1" applyFont="1" applyFill="1" applyBorder="1" applyAlignment="1">
      <alignment horizontal="right" vertical="center" wrapText="1"/>
    </xf>
    <xf numFmtId="0" fontId="9" fillId="0" borderId="31" xfId="0" applyFont="1" applyBorder="1"/>
    <xf numFmtId="164" fontId="9" fillId="0" borderId="23" xfId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13" borderId="23" xfId="0" applyFont="1" applyFill="1" applyBorder="1" applyAlignment="1">
      <alignment horizontal="center" vertical="center" wrapText="1"/>
    </xf>
    <xf numFmtId="164" fontId="9" fillId="0" borderId="23" xfId="1" applyFont="1" applyFill="1" applyBorder="1" applyAlignment="1">
      <alignment horizontal="right" vertical="center" wrapText="1"/>
    </xf>
    <xf numFmtId="0" fontId="9" fillId="0" borderId="31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14" fontId="9" fillId="13" borderId="23" xfId="0" applyNumberFormat="1" applyFont="1" applyFill="1" applyBorder="1" applyAlignment="1">
      <alignment horizontal="center" vertical="center" wrapText="1"/>
    </xf>
    <xf numFmtId="14" fontId="9" fillId="13" borderId="31" xfId="0" applyNumberFormat="1" applyFont="1" applyFill="1" applyBorder="1" applyAlignment="1">
      <alignment horizontal="center" vertical="center" wrapText="1"/>
    </xf>
    <xf numFmtId="14" fontId="9" fillId="13" borderId="30" xfId="0" applyNumberFormat="1" applyFont="1" applyFill="1" applyBorder="1" applyAlignment="1">
      <alignment horizontal="center" vertical="center" wrapText="1"/>
    </xf>
    <xf numFmtId="4" fontId="9" fillId="0" borderId="23" xfId="1" applyNumberFormat="1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164" fontId="9" fillId="0" borderId="45" xfId="1" applyFont="1" applyFill="1" applyBorder="1" applyAlignment="1">
      <alignment horizontal="right" vertical="center" wrapText="1"/>
    </xf>
    <xf numFmtId="0" fontId="9" fillId="0" borderId="35" xfId="0" applyFont="1" applyBorder="1" applyAlignment="1">
      <alignment vertical="center"/>
    </xf>
    <xf numFmtId="164" fontId="9" fillId="0" borderId="46" xfId="1" applyFont="1" applyFill="1" applyBorder="1" applyAlignment="1">
      <alignment horizontal="right" vertical="center" wrapText="1"/>
    </xf>
    <xf numFmtId="0" fontId="9" fillId="0" borderId="47" xfId="0" applyFont="1" applyBorder="1" applyAlignment="1">
      <alignment vertical="center"/>
    </xf>
    <xf numFmtId="0" fontId="9" fillId="13" borderId="27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1" fontId="9" fillId="13" borderId="23" xfId="1" applyNumberFormat="1" applyFont="1" applyFill="1" applyBorder="1" applyAlignment="1">
      <alignment horizontal="center" vertical="center" wrapText="1"/>
    </xf>
    <xf numFmtId="164" fontId="9" fillId="0" borderId="31" xfId="1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0" borderId="27" xfId="0" applyFont="1" applyBorder="1"/>
    <xf numFmtId="14" fontId="9" fillId="0" borderId="23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4" fontId="9" fillId="13" borderId="30" xfId="0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14" fontId="9" fillId="0" borderId="23" xfId="0" applyNumberFormat="1" applyFont="1" applyBorder="1" applyAlignment="1">
      <alignment vertical="center"/>
    </xf>
    <xf numFmtId="49" fontId="9" fillId="0" borderId="23" xfId="1" applyNumberFormat="1" applyFont="1" applyFill="1" applyBorder="1" applyAlignment="1">
      <alignment horizontal="center" vertical="center" wrapText="1"/>
    </xf>
    <xf numFmtId="164" fontId="9" fillId="13" borderId="23" xfId="1" applyFont="1" applyFill="1" applyBorder="1" applyAlignment="1">
      <alignment horizontal="center" vertical="center" wrapText="1"/>
    </xf>
    <xf numFmtId="14" fontId="9" fillId="0" borderId="31" xfId="0" applyNumberFormat="1" applyFont="1" applyBorder="1" applyAlignment="1">
      <alignment horizontal="center" vertical="center" wrapText="1"/>
    </xf>
    <xf numFmtId="14" fontId="9" fillId="0" borderId="31" xfId="0" applyNumberFormat="1" applyFont="1" applyBorder="1" applyAlignment="1">
      <alignment vertical="center"/>
    </xf>
    <xf numFmtId="14" fontId="9" fillId="0" borderId="30" xfId="0" applyNumberFormat="1" applyFont="1" applyBorder="1" applyAlignment="1">
      <alignment horizontal="center" vertical="center" wrapText="1"/>
    </xf>
    <xf numFmtId="14" fontId="9" fillId="0" borderId="30" xfId="0" applyNumberFormat="1" applyFont="1" applyBorder="1" applyAlignment="1">
      <alignment vertical="center"/>
    </xf>
    <xf numFmtId="0" fontId="7" fillId="8" borderId="16" xfId="0" applyFont="1" applyFill="1" applyBorder="1" applyAlignment="1">
      <alignment horizontal="center" vertical="center" wrapText="1"/>
    </xf>
    <xf numFmtId="0" fontId="7" fillId="9" borderId="36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>
      <alignment horizontal="center" vertical="center" wrapText="1"/>
    </xf>
    <xf numFmtId="0" fontId="7" fillId="10" borderId="36" xfId="0" applyFont="1" applyFill="1" applyBorder="1" applyAlignment="1">
      <alignment horizontal="center" vertical="center" wrapText="1"/>
    </xf>
    <xf numFmtId="0" fontId="7" fillId="10" borderId="37" xfId="0" applyFont="1" applyFill="1" applyBorder="1" applyAlignment="1">
      <alignment horizontal="center" vertical="center" wrapText="1"/>
    </xf>
    <xf numFmtId="0" fontId="7" fillId="10" borderId="38" xfId="0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center" vertical="center" wrapText="1"/>
    </xf>
    <xf numFmtId="0" fontId="7" fillId="11" borderId="39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7" fillId="12" borderId="33" xfId="0" applyFont="1" applyFill="1" applyBorder="1" applyAlignment="1">
      <alignment horizontal="center" vertical="center" wrapText="1"/>
    </xf>
    <xf numFmtId="0" fontId="7" fillId="12" borderId="34" xfId="0" applyFont="1" applyFill="1" applyBorder="1" applyAlignment="1">
      <alignment horizontal="center" vertical="center" wrapText="1"/>
    </xf>
    <xf numFmtId="0" fontId="7" fillId="12" borderId="2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4" fontId="9" fillId="0" borderId="30" xfId="0" applyNumberFormat="1" applyFont="1" applyBorder="1" applyAlignment="1">
      <alignment horizontal="center" vertical="center" wrapText="1"/>
    </xf>
    <xf numFmtId="4" fontId="9" fillId="13" borderId="30" xfId="1" applyNumberFormat="1" applyFont="1" applyFill="1" applyBorder="1" applyAlignment="1">
      <alignment horizontal="center" vertical="center" wrapText="1"/>
    </xf>
    <xf numFmtId="4" fontId="9" fillId="13" borderId="23" xfId="1" applyNumberFormat="1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</cellXfs>
  <cellStyles count="6">
    <cellStyle name="Collegamento ipertestuale" xfId="2" xr:uid="{00000000-0005-0000-0000-000000000000}"/>
    <cellStyle name="Excel Built-in Normal" xfId="3" xr:uid="{00000000-0005-0000-0000-000001000000}"/>
    <cellStyle name="Hyperlink" xfId="4" xr:uid="{00000000-0005-0000-0000-000002000000}"/>
    <cellStyle name="Migliaia" xfId="1" builtinId="3" customBuiltin="1"/>
    <cellStyle name="Normale" xfId="0" builtinId="0" customBuiltin="1"/>
    <cellStyle name="Normal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tezionecivile.regione.emilia-romagna.it/piani-sicurezza-interventi-urgenti/ordinanze-piani-e-atti-correlati-dal-2008/finanziamenti-legge-stabilita-2019" TargetMode="External"/><Relationship Id="rId13" Type="http://schemas.openxmlformats.org/officeDocument/2006/relationships/hyperlink" Target="https://protezionecivile.regione.emilia-romagna.it/piani-sicurezza-interventi-urgenti/ordinanze-piani-e-atti-correlati-dal-2008/eccezionali-eventi-meteorologici-verificatisi-nei-giorni-dall8-al-12-dicembre-2017" TargetMode="External"/><Relationship Id="rId18" Type="http://schemas.openxmlformats.org/officeDocument/2006/relationships/hyperlink" Target="https://protezionecivile.regione.emilia-romagna.it/piani-sicurezza-interventi-urgenti/ordinanze-piani-e-atti-correlati-dal-2008/eventi-ottobre-2024" TargetMode="External"/><Relationship Id="rId26" Type="http://schemas.openxmlformats.org/officeDocument/2006/relationships/hyperlink" Target="https://protezionecivile.regione.emilia-romagna.it/piani-sicurezza-interventi-urgenti/ordinanze-piani-e-atti-correlati-dal-2008/eventi-calamitosi-di-maggio-del-22-giugno-e-di-novembre-del-2019-contributi-per-i-soggetti-privati-e-le-attivita-produttive/eventi-calamitosi-di-maggio-del-22-giugno-e-di-novembre-del-2019-contributi-per-i-soggetti-privati-e-le-attivita-produttive" TargetMode="External"/><Relationship Id="rId3" Type="http://schemas.openxmlformats.org/officeDocument/2006/relationships/hyperlink" Target="https://protezionecivile.regione.emilia-romagna.it/piani-programmi-progetti/progetti-europei/ucraina/normativa-rer" TargetMode="External"/><Relationship Id="rId21" Type="http://schemas.openxmlformats.org/officeDocument/2006/relationships/hyperlink" Target="https://protezionecivile.regione.emilia-romagna.it/piani-sicurezza-interventi-urgenti/ordinanze-piani-e-atti-correlati-dal-2008/eventi-22-27-luglio-2023" TargetMode="External"/><Relationship Id="rId34" Type="http://schemas.openxmlformats.org/officeDocument/2006/relationships/hyperlink" Target="ttps://protezionecivile.regione.emilia-romagna.it/piani-sicurezza-interventi-urgenti/ordinanze-piani-e-atti-correlati-dal-2008/eventi-calamitosi-agosto-2022-nov-dic-2022-luglio-2023-ocdpc-n-940-2022-n-966-2023-n-1022-2023-contributi-2deg-fase-a-soggetti-privati-e-attivita-produttive" TargetMode="External"/><Relationship Id="rId7" Type="http://schemas.openxmlformats.org/officeDocument/2006/relationships/hyperlink" Target="https://protezionecivile.regione.emilia-romagna.it/piani-sicurezza-interventi-urgenti/ordinanze-piani-e-atti-correlati-dal-2008/finanziamenti-legge-stabilita-2019" TargetMode="External"/><Relationship Id="rId12" Type="http://schemas.openxmlformats.org/officeDocument/2006/relationships/hyperlink" Target="https://protezionecivile.regione.emilia-romagna.it/piani-sicurezza-interventi-urgenti/ordinanze-piani-e-atti-correlati-dal-2008/eventi-meteo-febbraio-2019" TargetMode="External"/><Relationship Id="rId17" Type="http://schemas.openxmlformats.org/officeDocument/2006/relationships/hyperlink" Target="https://protezionecivile.regione.emilia-romagna.it/piani-sicurezza-interventi-urgenti/ordinanze-piani-e-atti-correlati-dal-2008/eventi-da-17-settembre-24" TargetMode="External"/><Relationship Id="rId25" Type="http://schemas.openxmlformats.org/officeDocument/2006/relationships/hyperlink" Target="https://protezionecivile.regione.emilia-romagna.it/piani-sicurezza-interventi-urgenti/ordinanze-piani-e-atti-correlati-dal-2008/evento-franoso-verificatosi-a-partire-dal-14-marzo-2025-nel-comune-di-palagano-re-in-loc-boccassuolo-ocdpc-n-1156-2025" TargetMode="External"/><Relationship Id="rId33" Type="http://schemas.openxmlformats.org/officeDocument/2006/relationships/hyperlink" Target="https://protezionecivile.regione.emilia-romagna.it/piani-sicurezza-interventi-urgenti/ordinanze-piani-e-atti-correlati-dal-2008/eventi-calamitosi-agosto-2022-nov-dic-2022-luglio-2023-ocdpc-n-940-2022-n-966-2023-n-1022-2023-contributi-2deg-fase-a-soggetti-privati-e-attivita-produttive" TargetMode="External"/><Relationship Id="rId2" Type="http://schemas.openxmlformats.org/officeDocument/2006/relationships/hyperlink" Target="https://protezionecivile.regione.emilia-romagna.it/piani-sicurezza-interventi-urgenti/ordinanze-piani-e-atti-correlati-dal-2008/emergenza-per-deficit-idrico-2022" TargetMode="External"/><Relationship Id="rId16" Type="http://schemas.openxmlformats.org/officeDocument/2006/relationships/hyperlink" Target="https://protezionecivile.regione.emilia-romagna.it/piani-sicurezza-interventi-urgenti/ordinanze-piani-e-atti-correlati-dal-2008/eventi-dal-20-al-29-giugno-2024" TargetMode="External"/><Relationship Id="rId20" Type="http://schemas.openxmlformats.org/officeDocument/2006/relationships/hyperlink" Target="https://protezionecivile.regione.emilia-romagna.it/piani-sicurezza-interventi-urgenti/ordinanze-piani-e-atti-correlati-dal-2008/eventi-maggio-2023" TargetMode="External"/><Relationship Id="rId29" Type="http://schemas.openxmlformats.org/officeDocument/2006/relationships/hyperlink" Target="https://protezionecivile.regione.emilia-romagna.it/piani-sicurezza-interventi-urgenti/ordinanze-piani-e-atti-correlati-dal-2008/eventi-calamitosi-di-maggio-del-22-giugno-e-di-novembre-del-2019-contributi-per-i-soggetti-privati-e-le-attivita-produttive/eventi-calamitosi-di-maggio-del-22-giugno-e-di-novembre-del-2019-contributi-per-i-soggetti-privati-e-le-attivita-produttive" TargetMode="External"/><Relationship Id="rId1" Type="http://schemas.openxmlformats.org/officeDocument/2006/relationships/hyperlink" Target="https://protezionecivile.regione.emilia-romagna.it/piani-sicurezza-interventi-urgenti/ordinanze-piani-e-atti-correlati-dal-2008/eventi-agosto-2022" TargetMode="External"/><Relationship Id="rId6" Type="http://schemas.openxmlformats.org/officeDocument/2006/relationships/hyperlink" Target="https://protezionecivile.regione.emilia-romagna.it/piani-sicurezza-interventi-urgenti/ordinanze-piani-e-atti-correlati-dal-2008/eccezionali-eventi-meteorologici-22-giugno-2019" TargetMode="External"/><Relationship Id="rId11" Type="http://schemas.openxmlformats.org/officeDocument/2006/relationships/hyperlink" Target="https://protezionecivile.regione.emilia-romagna.it/piani-sicurezza-interventi-urgenti/ordinanze-piani-e-atti-correlati-dal-2008/finanziamenti-legge-stabilita-2019" TargetMode="External"/><Relationship Id="rId24" Type="http://schemas.openxmlformats.org/officeDocument/2006/relationships/hyperlink" Target="https://protezionecivile.regione.emilia-romagna.it/piani-sicurezza-interventi-urgenti/ordinanze-piani-e-atti-correlati-dal-2008/fsue-2019" TargetMode="External"/><Relationship Id="rId32" Type="http://schemas.openxmlformats.org/officeDocument/2006/relationships/hyperlink" Target="https://protezionecivile.regione.emilia-romagna.it/piani-sicurezza-interventi-urgenti/ordinanze-piani-e-atti-correlati-dal-2008/eventi-calamitosi-agosto-2022-nov-dic-2022-luglio-2023-ocdpc-n-940-2022-n-966-2023-n-1022-2023-contributi-2deg-fase-a-soggetti-privati-e-attivita-produttive" TargetMode="External"/><Relationship Id="rId5" Type="http://schemas.openxmlformats.org/officeDocument/2006/relationships/hyperlink" Target="https://protezionecivile.regione.emilia-romagna.it/piani-sicurezza-interventi-urgenti/ordinanze-piani-e-atti-correlati-dal-2008/eccezionali-eventi-meteorologici-di-novembre-2019" TargetMode="External"/><Relationship Id="rId15" Type="http://schemas.openxmlformats.org/officeDocument/2006/relationships/hyperlink" Target="https://protezionecivile.regione.emilia-romagna.it/piani-sicurezza-interventi-urgenti/ordinanze-piani-e-atti-correlati-dal-2008/eventi-ottobre-novembre-2023" TargetMode="External"/><Relationship Id="rId23" Type="http://schemas.openxmlformats.org/officeDocument/2006/relationships/hyperlink" Target="https://salute.regione.emilia-romagna.it/tutto-sul-coronavirus" TargetMode="External"/><Relationship Id="rId28" Type="http://schemas.openxmlformats.org/officeDocument/2006/relationships/hyperlink" Target="https://protezionecivile.regione.emilia-romagna.it/piani-sicurezza-interventi-urgenti/ordinanze-piani-e-atti-correlati-dal-2008/eccezionali-eventi-meteorologici-maggio-2019" TargetMode="External"/><Relationship Id="rId10" Type="http://schemas.openxmlformats.org/officeDocument/2006/relationships/hyperlink" Target="https://protezionecivile.regione.emilia-romagna.it/piani-sicurezza-interventi-urgenti/ordinanze-piani-e-atti-correlati-dal-2008/finanziamenti-legge-stabilita-2019" TargetMode="External"/><Relationship Id="rId19" Type="http://schemas.openxmlformats.org/officeDocument/2006/relationships/hyperlink" Target="https://protezionecivile.regione.emilia-romagna.it/piani-sicurezza-interventi-urgenti/ordinanze-piani-e-atti-correlati-dal-2008/eventi-22-novembre-5-dicembre-2022-ocdpc-n-966-2022" TargetMode="External"/><Relationship Id="rId31" Type="http://schemas.openxmlformats.org/officeDocument/2006/relationships/hyperlink" Target="https://protezionecivile.regione.emilia-romagna.it/piani-sicurezza-interventi-urgenti/ordinanze-piani-e-atti-correlati-dal-2008/eventi-calamitosi-di-maggio-del-22-giugno-e-di-novembre-del-2019-contributi-per-i-soggetti-privati-e-le-attivita-produttive/eventi-calamitosi-di-maggio-del-22-giugno-e-di-novembre-del-2019-contributi-per-i-soggetti-privati-e-le-attivita-produttive" TargetMode="External"/><Relationship Id="rId4" Type="http://schemas.openxmlformats.org/officeDocument/2006/relationships/hyperlink" Target="https://protezionecivile.regione.emilia-romagna.it/piani-sicurezza-interventi-urgenti/ordinanze-piani-e-atti-correlati-dal-2008/eventi-dicembre-2020" TargetMode="External"/><Relationship Id="rId9" Type="http://schemas.openxmlformats.org/officeDocument/2006/relationships/hyperlink" Target="https://protezionecivile.regione.emilia-romagna.it/piani-sicurezza-interventi-urgenti/ordinanze-piani-e-atti-correlati-dal-2008/finanziamenti-legge-stabilita-2019" TargetMode="External"/><Relationship Id="rId14" Type="http://schemas.openxmlformats.org/officeDocument/2006/relationships/hyperlink" Target="https://protezionecivile.regione.emilia-romagna.it/piani-sicurezza-interventi-urgenti/ordinanze-piani-e-atti-correlati-dal-2008/83-2013" TargetMode="External"/><Relationship Id="rId22" Type="http://schemas.openxmlformats.org/officeDocument/2006/relationships/hyperlink" Target="https://protezionecivile.regione.emilia-romagna.it/piani-sicurezza-interventi-urgenti/ordinanze-piani-e-atti-correlati-dal-2008/eventi-sismici-settembre-2023" TargetMode="External"/><Relationship Id="rId27" Type="http://schemas.openxmlformats.org/officeDocument/2006/relationships/hyperlink" Target="https://protezionecivile.regione.emilia-romagna.it/piani-sicurezza-interventi-urgenti/ordinanze-piani-e-atti-correlati-dal-2008/ordinanza-558-2018" TargetMode="External"/><Relationship Id="rId30" Type="http://schemas.openxmlformats.org/officeDocument/2006/relationships/hyperlink" Target="https://protezionecivile.regione.emilia-romagna.it/piani-sicurezza-interventi-urgenti/ordinanze-piani-e-atti-correlati-dal-2008/eventi-calamitosi-di-maggio-del-22-giugno-e-di-novembre-del-2019-contributi-per-i-soggetti-privati-e-le-attivita-produttive/eventi-calamitosi-di-maggio-del-22-giugno-e-di-novembre-del-2019-contributi-per-i-soggetti-privati-e-le-attivita-produttive" TargetMode="External"/><Relationship Id="rId35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sparenza.regione.emilia-romagna.it/interventi-straordinari-e-di-emergenza/provvedimenti_in_deroga/alluvione-nel-modenese2014-e-tromba-daria-2013/ordinanz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regione.emilia-romagna.it/terremo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workbookViewId="0"/>
  </sheetViews>
  <sheetFormatPr defaultRowHeight="14.4" x14ac:dyDescent="0.25"/>
  <cols>
    <col min="1" max="1" width="13.33203125" customWidth="1"/>
    <col min="2" max="2" width="34.44140625" customWidth="1"/>
    <col min="3" max="3" width="61.44140625" style="1" customWidth="1"/>
    <col min="4" max="4" width="46" style="2" customWidth="1"/>
    <col min="5" max="5" width="8.88671875" customWidth="1"/>
  </cols>
  <sheetData>
    <row r="2" spans="1:4" ht="27.75" customHeight="1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ht="72" x14ac:dyDescent="0.25">
      <c r="A3" s="6" t="s">
        <v>4</v>
      </c>
      <c r="B3" s="7" t="s">
        <v>5</v>
      </c>
      <c r="C3" s="8" t="s">
        <v>6</v>
      </c>
      <c r="D3" s="9"/>
    </row>
    <row r="4" spans="1:4" ht="72" x14ac:dyDescent="0.25">
      <c r="A4" s="10" t="s">
        <v>7</v>
      </c>
      <c r="B4" s="11" t="s">
        <v>8</v>
      </c>
      <c r="C4" s="12" t="s">
        <v>9</v>
      </c>
      <c r="D4" s="13" t="s">
        <v>10</v>
      </c>
    </row>
    <row r="5" spans="1:4" ht="28.8" x14ac:dyDescent="0.25">
      <c r="A5" s="10" t="s">
        <v>11</v>
      </c>
      <c r="B5" s="11" t="s">
        <v>12</v>
      </c>
      <c r="C5" s="12"/>
      <c r="D5" s="13"/>
    </row>
    <row r="6" spans="1:4" ht="158.4" x14ac:dyDescent="0.25">
      <c r="A6" s="6" t="s">
        <v>13</v>
      </c>
      <c r="B6" s="7" t="s">
        <v>14</v>
      </c>
      <c r="C6" s="8" t="s">
        <v>15</v>
      </c>
      <c r="D6" s="9" t="s">
        <v>16</v>
      </c>
    </row>
    <row r="7" spans="1:4" ht="72" x14ac:dyDescent="0.25">
      <c r="A7" s="14" t="s">
        <v>17</v>
      </c>
      <c r="B7" s="15" t="s">
        <v>18</v>
      </c>
      <c r="C7" s="16" t="s">
        <v>19</v>
      </c>
      <c r="D7" s="13"/>
    </row>
    <row r="8" spans="1:4" ht="43.2" x14ac:dyDescent="0.25">
      <c r="A8" s="6" t="s">
        <v>20</v>
      </c>
      <c r="B8" s="7" t="s">
        <v>21</v>
      </c>
      <c r="C8" s="8" t="s">
        <v>22</v>
      </c>
      <c r="D8" s="9"/>
    </row>
    <row r="9" spans="1:4" ht="43.2" x14ac:dyDescent="0.25">
      <c r="A9" s="6" t="s">
        <v>23</v>
      </c>
      <c r="B9" s="7" t="s">
        <v>24</v>
      </c>
      <c r="C9" s="8" t="s">
        <v>25</v>
      </c>
      <c r="D9" s="9" t="s">
        <v>26</v>
      </c>
    </row>
    <row r="10" spans="1:4" ht="28.8" x14ac:dyDescent="0.25">
      <c r="A10" s="14" t="s">
        <v>27</v>
      </c>
      <c r="B10" s="15" t="s">
        <v>28</v>
      </c>
      <c r="C10" s="12"/>
      <c r="D10" s="13"/>
    </row>
    <row r="11" spans="1:4" ht="43.2" x14ac:dyDescent="0.25">
      <c r="A11" s="6" t="s">
        <v>29</v>
      </c>
      <c r="B11" s="7" t="s">
        <v>30</v>
      </c>
      <c r="C11" s="8" t="s">
        <v>31</v>
      </c>
      <c r="D11" s="9" t="s">
        <v>32</v>
      </c>
    </row>
    <row r="12" spans="1:4" ht="57.6" x14ac:dyDescent="0.25">
      <c r="A12" s="6" t="s">
        <v>33</v>
      </c>
      <c r="B12" s="7" t="s">
        <v>34</v>
      </c>
      <c r="C12" s="8" t="s">
        <v>35</v>
      </c>
      <c r="D12" s="9"/>
    </row>
    <row r="13" spans="1:4" ht="57.6" x14ac:dyDescent="0.25">
      <c r="A13" s="6" t="s">
        <v>36</v>
      </c>
      <c r="B13" s="7" t="s">
        <v>37</v>
      </c>
      <c r="C13" s="8" t="s">
        <v>38</v>
      </c>
      <c r="D13" s="9"/>
    </row>
    <row r="14" spans="1:4" ht="28.8" x14ac:dyDescent="0.25">
      <c r="A14" s="14" t="s">
        <v>39</v>
      </c>
      <c r="B14" s="15"/>
      <c r="C14" s="12"/>
      <c r="D14" s="13"/>
    </row>
    <row r="15" spans="1:4" ht="57.6" x14ac:dyDescent="0.25">
      <c r="A15" s="6" t="s">
        <v>40</v>
      </c>
      <c r="B15" s="7" t="s">
        <v>41</v>
      </c>
      <c r="C15" s="8" t="s">
        <v>42</v>
      </c>
      <c r="D15" s="9"/>
    </row>
    <row r="16" spans="1:4" x14ac:dyDescent="0.25">
      <c r="A16" s="17" t="s">
        <v>43</v>
      </c>
      <c r="B16" s="18" t="s">
        <v>44</v>
      </c>
      <c r="C16" s="12"/>
      <c r="D16" s="13"/>
    </row>
    <row r="17" spans="1:4" ht="57.6" x14ac:dyDescent="0.25">
      <c r="A17" s="17" t="s">
        <v>45</v>
      </c>
      <c r="B17" s="18" t="s">
        <v>46</v>
      </c>
      <c r="C17" s="12"/>
      <c r="D17" s="13"/>
    </row>
    <row r="18" spans="1:4" ht="28.8" x14ac:dyDescent="0.25">
      <c r="A18" s="19" t="s">
        <v>47</v>
      </c>
      <c r="B18" s="20" t="s">
        <v>48</v>
      </c>
      <c r="C18" s="12"/>
      <c r="D18" s="13"/>
    </row>
    <row r="19" spans="1:4" ht="100.8" x14ac:dyDescent="0.25">
      <c r="A19" s="6" t="s">
        <v>49</v>
      </c>
      <c r="B19" s="7" t="s">
        <v>50</v>
      </c>
      <c r="C19" s="8" t="s">
        <v>51</v>
      </c>
      <c r="D19" s="9"/>
    </row>
    <row r="20" spans="1:4" ht="43.2" x14ac:dyDescent="0.25">
      <c r="A20" s="6" t="s">
        <v>52</v>
      </c>
      <c r="B20" s="7" t="s">
        <v>53</v>
      </c>
      <c r="C20" s="8" t="s">
        <v>54</v>
      </c>
      <c r="D20" s="9"/>
    </row>
    <row r="21" spans="1:4" ht="43.2" x14ac:dyDescent="0.25">
      <c r="A21" s="6" t="s">
        <v>55</v>
      </c>
      <c r="B21" s="7" t="s">
        <v>56</v>
      </c>
      <c r="C21" s="21" t="s">
        <v>57</v>
      </c>
      <c r="D21" s="9"/>
    </row>
    <row r="22" spans="1:4" ht="60" customHeight="1" x14ac:dyDescent="0.25">
      <c r="A22" s="6" t="s">
        <v>58</v>
      </c>
      <c r="B22" s="7" t="s">
        <v>59</v>
      </c>
      <c r="C22" s="159" t="s">
        <v>60</v>
      </c>
      <c r="D22" s="9"/>
    </row>
    <row r="23" spans="1:4" ht="28.8" x14ac:dyDescent="0.25">
      <c r="A23" s="6" t="s">
        <v>61</v>
      </c>
      <c r="B23" s="7"/>
      <c r="C23" s="159"/>
      <c r="D23" s="9"/>
    </row>
    <row r="24" spans="1:4" ht="57.6" x14ac:dyDescent="0.25">
      <c r="A24" s="22" t="s">
        <v>62</v>
      </c>
      <c r="B24" s="7" t="s">
        <v>63</v>
      </c>
      <c r="C24" s="23" t="s">
        <v>64</v>
      </c>
      <c r="D24" s="9"/>
    </row>
    <row r="25" spans="1:4" ht="28.8" x14ac:dyDescent="0.25">
      <c r="A25" s="14" t="s">
        <v>65</v>
      </c>
      <c r="B25" s="15" t="s">
        <v>66</v>
      </c>
      <c r="C25" s="12"/>
      <c r="D25" s="13"/>
    </row>
    <row r="26" spans="1:4" ht="86.4" x14ac:dyDescent="0.25">
      <c r="A26" s="24" t="s">
        <v>67</v>
      </c>
      <c r="B26" s="25" t="s">
        <v>68</v>
      </c>
      <c r="C26" s="8" t="s">
        <v>69</v>
      </c>
      <c r="D26" s="9" t="s">
        <v>70</v>
      </c>
    </row>
    <row r="27" spans="1:4" ht="28.8" x14ac:dyDescent="0.25">
      <c r="A27" s="14" t="s">
        <v>71</v>
      </c>
      <c r="B27" s="15" t="s">
        <v>72</v>
      </c>
      <c r="C27" s="12"/>
      <c r="D27" s="13"/>
    </row>
    <row r="28" spans="1:4" ht="28.8" x14ac:dyDescent="0.25">
      <c r="A28" s="14" t="s">
        <v>73</v>
      </c>
      <c r="B28" s="15" t="s">
        <v>74</v>
      </c>
      <c r="C28" s="12"/>
      <c r="D28" s="13"/>
    </row>
    <row r="29" spans="1:4" ht="43.2" x14ac:dyDescent="0.25">
      <c r="A29" s="26" t="s">
        <v>75</v>
      </c>
      <c r="B29" s="27" t="s">
        <v>76</v>
      </c>
      <c r="C29" s="28" t="s">
        <v>64</v>
      </c>
      <c r="D29" s="29"/>
    </row>
  </sheetData>
  <mergeCells count="1">
    <mergeCell ref="C22:C2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R37"/>
  <sheetViews>
    <sheetView tabSelected="1" zoomScale="62" zoomScaleNormal="62" workbookViewId="0">
      <pane ySplit="3" topLeftCell="A4" activePane="bottomLeft" state="frozen"/>
      <selection activeCell="D1" sqref="D1"/>
      <selection pane="bottomLeft" activeCell="G21" sqref="G21"/>
    </sheetView>
  </sheetViews>
  <sheetFormatPr defaultColWidth="11.5546875" defaultRowHeight="170.25" customHeight="1" x14ac:dyDescent="0.3"/>
  <cols>
    <col min="1" max="1" width="37.88671875" style="93" customWidth="1"/>
    <col min="2" max="2" width="43.6640625" style="93" customWidth="1"/>
    <col min="3" max="3" width="41" style="93" customWidth="1"/>
    <col min="4" max="4" width="22.88671875" style="93" customWidth="1"/>
    <col min="5" max="5" width="13.109375" style="93" customWidth="1"/>
    <col min="6" max="6" width="15.88671875" style="93" customWidth="1"/>
    <col min="7" max="7" width="14" style="93" customWidth="1"/>
    <col min="8" max="8" width="25.88671875" style="158" customWidth="1"/>
    <col min="9" max="9" width="46.44140625" style="93" customWidth="1"/>
    <col min="10" max="10" width="24.109375" style="93" customWidth="1"/>
    <col min="11" max="11" width="28" style="93" customWidth="1"/>
    <col min="12" max="12" width="23.44140625" style="93" customWidth="1"/>
    <col min="13" max="13" width="24" style="93" customWidth="1"/>
    <col min="14" max="15" width="24.5546875" style="93" customWidth="1"/>
    <col min="16" max="17" width="22.88671875" style="93" customWidth="1"/>
    <col min="18" max="18" width="46" style="93" customWidth="1"/>
    <col min="19" max="19" width="33.6640625" style="92" customWidth="1"/>
    <col min="20" max="200" width="9" style="92" customWidth="1"/>
    <col min="201" max="201" width="11.5546875" style="93" customWidth="1"/>
    <col min="202" max="16384" width="11.5546875" style="93"/>
  </cols>
  <sheetData>
    <row r="1" spans="1:19" ht="55.2" customHeight="1" thickBot="1" x14ac:dyDescent="0.35">
      <c r="A1" s="91"/>
      <c r="B1" s="207" t="s">
        <v>77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</row>
    <row r="2" spans="1:19" ht="54.6" customHeight="1" thickBot="1" x14ac:dyDescent="0.35">
      <c r="A2" s="94"/>
      <c r="B2" s="208" t="s">
        <v>78</v>
      </c>
      <c r="C2" s="209"/>
      <c r="D2" s="210" t="s">
        <v>79</v>
      </c>
      <c r="E2" s="211"/>
      <c r="F2" s="211"/>
      <c r="G2" s="211"/>
      <c r="H2" s="212"/>
      <c r="I2" s="213" t="s">
        <v>80</v>
      </c>
      <c r="J2" s="214"/>
      <c r="K2" s="214"/>
      <c r="L2" s="214"/>
      <c r="M2" s="214"/>
      <c r="N2" s="214"/>
      <c r="O2" s="214"/>
      <c r="P2" s="215"/>
      <c r="Q2" s="216" t="s">
        <v>81</v>
      </c>
      <c r="R2" s="217"/>
      <c r="S2" s="218"/>
    </row>
    <row r="3" spans="1:19" s="105" customFormat="1" ht="141.6" customHeight="1" x14ac:dyDescent="0.25">
      <c r="A3" s="95" t="s">
        <v>82</v>
      </c>
      <c r="B3" s="96" t="s">
        <v>83</v>
      </c>
      <c r="C3" s="97" t="s">
        <v>84</v>
      </c>
      <c r="D3" s="98" t="s">
        <v>379</v>
      </c>
      <c r="E3" s="99" t="s">
        <v>85</v>
      </c>
      <c r="F3" s="99" t="s">
        <v>86</v>
      </c>
      <c r="G3" s="99" t="s">
        <v>87</v>
      </c>
      <c r="H3" s="100" t="s">
        <v>88</v>
      </c>
      <c r="I3" s="96" t="s">
        <v>89</v>
      </c>
      <c r="J3" s="101" t="s">
        <v>90</v>
      </c>
      <c r="K3" s="101" t="s">
        <v>91</v>
      </c>
      <c r="L3" s="101" t="s">
        <v>92</v>
      </c>
      <c r="M3" s="101" t="s">
        <v>93</v>
      </c>
      <c r="N3" s="101" t="s">
        <v>94</v>
      </c>
      <c r="O3" s="102" t="s">
        <v>95</v>
      </c>
      <c r="P3" s="103" t="s">
        <v>96</v>
      </c>
      <c r="Q3" s="104" t="s">
        <v>97</v>
      </c>
      <c r="R3" s="101" t="s">
        <v>98</v>
      </c>
      <c r="S3" s="97" t="s">
        <v>99</v>
      </c>
    </row>
    <row r="4" spans="1:19" s="105" customFormat="1" ht="127.95" customHeight="1" x14ac:dyDescent="0.25">
      <c r="A4" s="106" t="s">
        <v>100</v>
      </c>
      <c r="B4" s="107" t="s">
        <v>101</v>
      </c>
      <c r="C4" s="108" t="s">
        <v>102</v>
      </c>
      <c r="D4" s="107" t="s">
        <v>103</v>
      </c>
      <c r="E4" s="109">
        <v>46203</v>
      </c>
      <c r="F4" s="101"/>
      <c r="G4" s="101"/>
      <c r="H4" s="108" t="s">
        <v>104</v>
      </c>
      <c r="I4" s="107" t="s">
        <v>105</v>
      </c>
      <c r="J4" s="110">
        <f>3800000</f>
        <v>3800000</v>
      </c>
      <c r="K4" s="110" t="s">
        <v>106</v>
      </c>
      <c r="L4" s="110">
        <v>3800000</v>
      </c>
      <c r="M4" s="101"/>
      <c r="N4" s="111" t="s">
        <v>107</v>
      </c>
      <c r="O4" s="112">
        <v>3800000</v>
      </c>
      <c r="P4" s="113" t="s">
        <v>108</v>
      </c>
      <c r="Q4" s="104"/>
      <c r="R4" s="101"/>
      <c r="S4" s="79" t="s">
        <v>109</v>
      </c>
    </row>
    <row r="5" spans="1:19" s="105" customFormat="1" ht="93.6" customHeight="1" x14ac:dyDescent="0.25">
      <c r="A5" s="106" t="s">
        <v>110</v>
      </c>
      <c r="B5" s="107" t="s">
        <v>111</v>
      </c>
      <c r="C5" s="108" t="s">
        <v>112</v>
      </c>
      <c r="D5" s="107" t="s">
        <v>113</v>
      </c>
      <c r="E5" s="109">
        <v>45959</v>
      </c>
      <c r="F5" s="111" t="s">
        <v>114</v>
      </c>
      <c r="G5" s="109">
        <v>46324</v>
      </c>
      <c r="H5" s="108" t="s">
        <v>115</v>
      </c>
      <c r="I5" s="85" t="s">
        <v>116</v>
      </c>
      <c r="J5" s="114">
        <f>15000000+58410000</f>
        <v>73410000</v>
      </c>
      <c r="K5" s="114" t="s">
        <v>117</v>
      </c>
      <c r="L5" s="114">
        <v>73410000</v>
      </c>
      <c r="M5" s="101"/>
      <c r="N5" s="111">
        <v>6465</v>
      </c>
      <c r="O5" s="112">
        <v>44205000</v>
      </c>
      <c r="P5" s="115">
        <v>11863851.900000002</v>
      </c>
      <c r="Q5" s="104"/>
      <c r="R5" s="101"/>
      <c r="S5" s="79" t="s">
        <v>118</v>
      </c>
    </row>
    <row r="6" spans="1:19" s="105" customFormat="1" ht="92.4" customHeight="1" x14ac:dyDescent="0.25">
      <c r="A6" s="106" t="s">
        <v>119</v>
      </c>
      <c r="B6" s="107" t="s">
        <v>120</v>
      </c>
      <c r="C6" s="86" t="s">
        <v>121</v>
      </c>
      <c r="D6" s="107" t="s">
        <v>122</v>
      </c>
      <c r="E6" s="109">
        <v>45921</v>
      </c>
      <c r="F6" s="111" t="s">
        <v>114</v>
      </c>
      <c r="G6" s="109">
        <v>46286</v>
      </c>
      <c r="H6" s="108" t="s">
        <v>123</v>
      </c>
      <c r="I6" s="116" t="s">
        <v>124</v>
      </c>
      <c r="J6" s="112">
        <f>20000000+60400000</f>
        <v>80400000</v>
      </c>
      <c r="K6" s="112" t="s">
        <v>125</v>
      </c>
      <c r="L6" s="112">
        <v>80400000</v>
      </c>
      <c r="M6" s="101"/>
      <c r="N6" s="111">
        <v>6465</v>
      </c>
      <c r="O6" s="112">
        <v>50200000</v>
      </c>
      <c r="P6" s="117">
        <v>18317121.350000009</v>
      </c>
      <c r="Q6" s="104"/>
      <c r="R6" s="101"/>
      <c r="S6" s="79" t="s">
        <v>126</v>
      </c>
    </row>
    <row r="7" spans="1:19" s="105" customFormat="1" ht="160.80000000000001" customHeight="1" x14ac:dyDescent="0.25">
      <c r="A7" s="106" t="s">
        <v>127</v>
      </c>
      <c r="B7" s="85" t="s">
        <v>128</v>
      </c>
      <c r="C7" s="86" t="s">
        <v>129</v>
      </c>
      <c r="D7" s="107" t="s">
        <v>130</v>
      </c>
      <c r="E7" s="109">
        <v>45876</v>
      </c>
      <c r="F7" s="111" t="s">
        <v>131</v>
      </c>
      <c r="G7" s="109">
        <v>46241</v>
      </c>
      <c r="H7" s="86" t="s">
        <v>132</v>
      </c>
      <c r="I7" s="85" t="s">
        <v>133</v>
      </c>
      <c r="J7" s="114">
        <v>49530000</v>
      </c>
      <c r="K7" s="112" t="s">
        <v>134</v>
      </c>
      <c r="L7" s="114">
        <v>49530000</v>
      </c>
      <c r="M7" s="118">
        <v>0</v>
      </c>
      <c r="N7" s="111">
        <v>6462</v>
      </c>
      <c r="O7" s="112">
        <v>21530000</v>
      </c>
      <c r="P7" s="117">
        <v>10094030.580000006</v>
      </c>
      <c r="Q7" s="104"/>
      <c r="R7" s="101"/>
      <c r="S7" s="79" t="s">
        <v>135</v>
      </c>
    </row>
    <row r="8" spans="1:19" s="105" customFormat="1" ht="120.6" customHeight="1" x14ac:dyDescent="0.25">
      <c r="A8" s="84" t="s">
        <v>136</v>
      </c>
      <c r="B8" s="85" t="s">
        <v>376</v>
      </c>
      <c r="C8" s="86" t="s">
        <v>137</v>
      </c>
      <c r="D8" s="107" t="s">
        <v>138</v>
      </c>
      <c r="E8" s="109">
        <v>45673</v>
      </c>
      <c r="F8" s="111" t="s">
        <v>139</v>
      </c>
      <c r="G8" s="109">
        <v>46038</v>
      </c>
      <c r="H8" s="108" t="s">
        <v>140</v>
      </c>
      <c r="I8" s="85" t="s">
        <v>141</v>
      </c>
      <c r="J8" s="114">
        <v>28590000</v>
      </c>
      <c r="K8" s="114" t="s">
        <v>142</v>
      </c>
      <c r="L8" s="114">
        <v>28590000</v>
      </c>
      <c r="M8" s="110">
        <v>0</v>
      </c>
      <c r="N8" s="111">
        <v>6438</v>
      </c>
      <c r="O8" s="112">
        <v>11800000</v>
      </c>
      <c r="P8" s="117">
        <v>8085876.7300000032</v>
      </c>
      <c r="Q8" s="104"/>
      <c r="R8" s="101"/>
      <c r="S8" s="79" t="s">
        <v>143</v>
      </c>
    </row>
    <row r="9" spans="1:19" s="105" customFormat="1" ht="291" customHeight="1" x14ac:dyDescent="0.25">
      <c r="A9" s="106" t="s">
        <v>144</v>
      </c>
      <c r="B9" s="119" t="s">
        <v>145</v>
      </c>
      <c r="C9" s="120" t="s">
        <v>146</v>
      </c>
      <c r="D9" s="85" t="s">
        <v>147</v>
      </c>
      <c r="E9" s="109">
        <v>45599</v>
      </c>
      <c r="F9" s="111" t="s">
        <v>148</v>
      </c>
      <c r="G9" s="109">
        <v>45964</v>
      </c>
      <c r="H9" s="108" t="s">
        <v>149</v>
      </c>
      <c r="I9" s="85" t="s">
        <v>150</v>
      </c>
      <c r="J9" s="121">
        <f>2461075.88+944420+60000+34504.12+2500000+7950000</f>
        <v>13950000</v>
      </c>
      <c r="K9" s="111" t="s">
        <v>151</v>
      </c>
      <c r="L9" s="122">
        <f>5237403.14+762596.86+7950000</f>
        <v>13950000</v>
      </c>
      <c r="M9" s="123">
        <v>0</v>
      </c>
      <c r="N9" s="87">
        <v>6431</v>
      </c>
      <c r="O9" s="112">
        <v>9975000</v>
      </c>
      <c r="P9" s="117">
        <v>5957223.8900000006</v>
      </c>
      <c r="Q9" s="104"/>
      <c r="R9" s="101"/>
      <c r="S9" s="79" t="s">
        <v>152</v>
      </c>
    </row>
    <row r="10" spans="1:19" s="105" customFormat="1" ht="157.19999999999999" customHeight="1" x14ac:dyDescent="0.25">
      <c r="A10" s="188" t="s">
        <v>153</v>
      </c>
      <c r="B10" s="160" t="s">
        <v>154</v>
      </c>
      <c r="C10" s="183" t="s">
        <v>155</v>
      </c>
      <c r="D10" s="160" t="s">
        <v>156</v>
      </c>
      <c r="E10" s="179">
        <v>45532</v>
      </c>
      <c r="F10" s="179" t="s">
        <v>157</v>
      </c>
      <c r="G10" s="179">
        <v>45897</v>
      </c>
      <c r="H10" s="180" t="s">
        <v>158</v>
      </c>
      <c r="I10" s="181" t="s">
        <v>159</v>
      </c>
      <c r="J10" s="182">
        <v>27861000</v>
      </c>
      <c r="K10" s="182" t="s">
        <v>160</v>
      </c>
      <c r="L10" s="182">
        <v>27861000</v>
      </c>
      <c r="M10" s="182">
        <v>0</v>
      </c>
      <c r="N10" s="173">
        <v>6419</v>
      </c>
      <c r="O10" s="184">
        <v>27861000</v>
      </c>
      <c r="P10" s="186">
        <v>15660387.099999994</v>
      </c>
      <c r="Q10" s="168"/>
      <c r="R10" s="178"/>
      <c r="S10" s="79" t="s">
        <v>161</v>
      </c>
    </row>
    <row r="11" spans="1:19" ht="170.25" customHeight="1" x14ac:dyDescent="0.3">
      <c r="A11" s="189"/>
      <c r="B11" s="176"/>
      <c r="C11" s="175"/>
      <c r="D11" s="176"/>
      <c r="E11" s="177"/>
      <c r="F11" s="177"/>
      <c r="G11" s="177"/>
      <c r="H11" s="175"/>
      <c r="I11" s="176"/>
      <c r="J11" s="177"/>
      <c r="K11" s="177"/>
      <c r="L11" s="177"/>
      <c r="M11" s="177"/>
      <c r="N11" s="177"/>
      <c r="O11" s="185"/>
      <c r="P11" s="187"/>
      <c r="Q11" s="176"/>
      <c r="R11" s="177"/>
      <c r="S11" s="80" t="s">
        <v>162</v>
      </c>
    </row>
    <row r="12" spans="1:19" s="105" customFormat="1" ht="340.8" customHeight="1" x14ac:dyDescent="0.25">
      <c r="A12" s="106" t="s">
        <v>163</v>
      </c>
      <c r="B12" s="85" t="s">
        <v>164</v>
      </c>
      <c r="C12" s="86" t="s">
        <v>165</v>
      </c>
      <c r="D12" s="107" t="s">
        <v>166</v>
      </c>
      <c r="E12" s="109">
        <v>45416</v>
      </c>
      <c r="F12" s="111" t="s">
        <v>167</v>
      </c>
      <c r="G12" s="109">
        <v>45781</v>
      </c>
      <c r="H12" s="86" t="s">
        <v>168</v>
      </c>
      <c r="I12" s="107" t="s">
        <v>169</v>
      </c>
      <c r="J12" s="124">
        <f>10000000+20000000+23000000</f>
        <v>53000000</v>
      </c>
      <c r="K12" s="87" t="s">
        <v>170</v>
      </c>
      <c r="L12" s="123">
        <v>53000000</v>
      </c>
      <c r="M12" s="123"/>
      <c r="N12" s="111">
        <v>6402</v>
      </c>
      <c r="O12" s="125" t="s">
        <v>171</v>
      </c>
      <c r="P12" s="126" t="s">
        <v>172</v>
      </c>
      <c r="Q12" s="127"/>
      <c r="R12" s="101"/>
      <c r="S12" s="79" t="s">
        <v>173</v>
      </c>
    </row>
    <row r="13" spans="1:19" s="105" customFormat="1" ht="219" customHeight="1" x14ac:dyDescent="0.25">
      <c r="A13" s="188" t="s">
        <v>174</v>
      </c>
      <c r="B13" s="160" t="s">
        <v>175</v>
      </c>
      <c r="C13" s="183" t="s">
        <v>176</v>
      </c>
      <c r="D13" s="160" t="s">
        <v>177</v>
      </c>
      <c r="E13" s="179">
        <v>45324</v>
      </c>
      <c r="F13" s="173" t="s">
        <v>178</v>
      </c>
      <c r="G13" s="179">
        <v>45690</v>
      </c>
      <c r="H13" s="183" t="s">
        <v>179</v>
      </c>
      <c r="I13" s="160" t="s">
        <v>180</v>
      </c>
      <c r="J13" s="166">
        <f>16173000+5395000</f>
        <v>21568000</v>
      </c>
      <c r="K13" s="173" t="s">
        <v>181</v>
      </c>
      <c r="L13" s="164">
        <f>16173000+5395000</f>
        <v>21568000</v>
      </c>
      <c r="M13" s="173">
        <v>0</v>
      </c>
      <c r="N13" s="173">
        <v>6396</v>
      </c>
      <c r="O13" s="174">
        <v>19292705.100000001</v>
      </c>
      <c r="P13" s="169">
        <v>13936913.329999998</v>
      </c>
      <c r="Q13" s="168"/>
      <c r="R13" s="167"/>
      <c r="S13" s="79" t="s">
        <v>182</v>
      </c>
    </row>
    <row r="14" spans="1:19" ht="132.6" customHeight="1" x14ac:dyDescent="0.3">
      <c r="A14" s="189"/>
      <c r="B14" s="176"/>
      <c r="C14" s="175"/>
      <c r="D14" s="176"/>
      <c r="E14" s="177"/>
      <c r="F14" s="177"/>
      <c r="G14" s="177"/>
      <c r="H14" s="175"/>
      <c r="I14" s="176"/>
      <c r="J14" s="177"/>
      <c r="K14" s="177"/>
      <c r="L14" s="177"/>
      <c r="M14" s="177"/>
      <c r="N14" s="173"/>
      <c r="O14" s="174"/>
      <c r="P14" s="175"/>
      <c r="Q14" s="176"/>
      <c r="R14" s="177"/>
      <c r="S14" s="80" t="s">
        <v>162</v>
      </c>
    </row>
    <row r="15" spans="1:19" s="105" customFormat="1" ht="216" customHeight="1" x14ac:dyDescent="0.25">
      <c r="A15" s="188" t="s">
        <v>183</v>
      </c>
      <c r="B15" s="193" t="s">
        <v>184</v>
      </c>
      <c r="C15" s="192" t="s">
        <v>185</v>
      </c>
      <c r="D15" s="160" t="s">
        <v>186</v>
      </c>
      <c r="E15" s="195">
        <v>45204</v>
      </c>
      <c r="F15" s="173" t="s">
        <v>187</v>
      </c>
      <c r="G15" s="179">
        <v>45570</v>
      </c>
      <c r="H15" s="192" t="s">
        <v>188</v>
      </c>
      <c r="I15" s="160" t="s">
        <v>189</v>
      </c>
      <c r="J15" s="166">
        <f>7800000+5650000+658.76</f>
        <v>13450658.76</v>
      </c>
      <c r="K15" s="165" t="s">
        <v>190</v>
      </c>
      <c r="L15" s="164">
        <f>7800000+5650000</f>
        <v>13450000</v>
      </c>
      <c r="M15" s="162">
        <v>658.76</v>
      </c>
      <c r="N15" s="172">
        <v>6835</v>
      </c>
      <c r="O15" s="171">
        <v>13450658.76</v>
      </c>
      <c r="P15" s="169">
        <v>9834272.5199999977</v>
      </c>
      <c r="Q15" s="168"/>
      <c r="R15" s="167"/>
      <c r="S15" s="79" t="s">
        <v>191</v>
      </c>
    </row>
    <row r="16" spans="1:19" ht="170.25" customHeight="1" x14ac:dyDescent="0.3">
      <c r="A16" s="194"/>
      <c r="B16" s="161"/>
      <c r="C16" s="170"/>
      <c r="D16" s="161"/>
      <c r="E16" s="163"/>
      <c r="F16" s="163"/>
      <c r="G16" s="163"/>
      <c r="H16" s="170"/>
      <c r="I16" s="161"/>
      <c r="J16" s="163"/>
      <c r="K16" s="163"/>
      <c r="L16" s="163"/>
      <c r="M16" s="163"/>
      <c r="N16" s="163"/>
      <c r="O16" s="163"/>
      <c r="P16" s="170"/>
      <c r="Q16" s="161"/>
      <c r="R16" s="163"/>
      <c r="S16" s="80" t="s">
        <v>162</v>
      </c>
    </row>
    <row r="17" spans="1:19" s="105" customFormat="1" ht="163.95" customHeight="1" x14ac:dyDescent="0.25">
      <c r="A17" s="84" t="s">
        <v>192</v>
      </c>
      <c r="B17" s="85" t="s">
        <v>193</v>
      </c>
      <c r="C17" s="86" t="s">
        <v>194</v>
      </c>
      <c r="D17" s="107" t="s">
        <v>195</v>
      </c>
      <c r="E17" s="109">
        <v>44926</v>
      </c>
      <c r="F17" s="111" t="s">
        <v>196</v>
      </c>
      <c r="G17" s="109">
        <v>45291</v>
      </c>
      <c r="H17" s="86" t="s">
        <v>197</v>
      </c>
      <c r="I17" s="107" t="s">
        <v>198</v>
      </c>
      <c r="J17" s="124">
        <v>10900000</v>
      </c>
      <c r="K17" s="87" t="s">
        <v>199</v>
      </c>
      <c r="L17" s="123">
        <f>10900000</f>
        <v>10900000</v>
      </c>
      <c r="M17" s="111">
        <f>J17-L17</f>
        <v>0</v>
      </c>
      <c r="N17" s="87">
        <v>6368</v>
      </c>
      <c r="O17" s="112">
        <v>10900000</v>
      </c>
      <c r="P17" s="117">
        <v>9411272.2200000025</v>
      </c>
      <c r="Q17" s="104"/>
      <c r="R17" s="101"/>
      <c r="S17" s="81" t="s">
        <v>200</v>
      </c>
    </row>
    <row r="18" spans="1:19" s="105" customFormat="1" ht="294.60000000000002" customHeight="1" x14ac:dyDescent="0.25">
      <c r="A18" s="84" t="s">
        <v>201</v>
      </c>
      <c r="B18" s="85" t="s">
        <v>202</v>
      </c>
      <c r="C18" s="86" t="s">
        <v>203</v>
      </c>
      <c r="D18" s="107" t="s">
        <v>204</v>
      </c>
      <c r="E18" s="109">
        <v>44926</v>
      </c>
      <c r="F18" s="87" t="s">
        <v>205</v>
      </c>
      <c r="G18" s="128" t="s">
        <v>206</v>
      </c>
      <c r="H18" s="86" t="s">
        <v>207</v>
      </c>
      <c r="I18" s="85" t="s">
        <v>208</v>
      </c>
      <c r="J18" s="124">
        <v>31969886.530000001</v>
      </c>
      <c r="K18" s="121"/>
      <c r="L18" s="101"/>
      <c r="M18" s="129">
        <v>812962.97</v>
      </c>
      <c r="N18" s="111">
        <v>6348</v>
      </c>
      <c r="O18" s="112">
        <v>44262658.689999998</v>
      </c>
      <c r="P18" s="117">
        <v>43449695.719999969</v>
      </c>
      <c r="Q18" s="85"/>
      <c r="R18" s="111" t="s">
        <v>209</v>
      </c>
      <c r="S18" s="81" t="s">
        <v>210</v>
      </c>
    </row>
    <row r="19" spans="1:19" s="92" customFormat="1" ht="210" customHeight="1" x14ac:dyDescent="0.25">
      <c r="A19" s="196" t="s">
        <v>211</v>
      </c>
      <c r="B19" s="197" t="s">
        <v>212</v>
      </c>
      <c r="C19" s="192" t="s">
        <v>213</v>
      </c>
      <c r="D19" s="197" t="s">
        <v>214</v>
      </c>
      <c r="E19" s="195">
        <v>44553</v>
      </c>
      <c r="F19" s="172" t="s">
        <v>215</v>
      </c>
      <c r="G19" s="195">
        <v>44918</v>
      </c>
      <c r="H19" s="192" t="s">
        <v>216</v>
      </c>
      <c r="I19" s="197" t="s">
        <v>217</v>
      </c>
      <c r="J19" s="182">
        <f>17600000+25122462.32+978478.23</f>
        <v>43700940.549999997</v>
      </c>
      <c r="K19" s="172" t="s">
        <v>218</v>
      </c>
      <c r="L19" s="182">
        <f>33578075.14+9129387.18+978478.23</f>
        <v>43685940.549999997</v>
      </c>
      <c r="M19" s="182">
        <v>15000</v>
      </c>
      <c r="N19" s="190">
        <v>6256</v>
      </c>
      <c r="O19" s="171">
        <v>143873695.71000001</v>
      </c>
      <c r="P19" s="191" t="s">
        <v>219</v>
      </c>
      <c r="Q19" s="220" t="s">
        <v>220</v>
      </c>
      <c r="R19" s="172" t="s">
        <v>221</v>
      </c>
      <c r="S19" s="81" t="s">
        <v>222</v>
      </c>
    </row>
    <row r="20" spans="1:19" ht="170.25" customHeight="1" x14ac:dyDescent="0.3">
      <c r="A20" s="189"/>
      <c r="B20" s="176"/>
      <c r="C20" s="175"/>
      <c r="D20" s="176"/>
      <c r="E20" s="163"/>
      <c r="F20" s="177"/>
      <c r="G20" s="177"/>
      <c r="H20" s="175"/>
      <c r="I20" s="176"/>
      <c r="J20" s="177"/>
      <c r="K20" s="177"/>
      <c r="L20" s="177"/>
      <c r="M20" s="177"/>
      <c r="N20" s="177"/>
      <c r="O20" s="177"/>
      <c r="P20" s="175"/>
      <c r="Q20" s="176"/>
      <c r="R20" s="177"/>
      <c r="S20" s="80" t="s">
        <v>223</v>
      </c>
    </row>
    <row r="21" spans="1:19" s="139" customFormat="1" ht="358.8" customHeight="1" x14ac:dyDescent="0.25">
      <c r="A21" s="84" t="s">
        <v>224</v>
      </c>
      <c r="B21" s="85" t="s">
        <v>225</v>
      </c>
      <c r="C21" s="86" t="s">
        <v>226</v>
      </c>
      <c r="D21" s="85" t="s">
        <v>227</v>
      </c>
      <c r="E21" s="128">
        <v>44227</v>
      </c>
      <c r="F21" s="87" t="s">
        <v>228</v>
      </c>
      <c r="G21" s="128">
        <v>44651</v>
      </c>
      <c r="H21" s="86" t="s">
        <v>229</v>
      </c>
      <c r="I21" s="85" t="s">
        <v>230</v>
      </c>
      <c r="J21" s="133">
        <v>26498423.140000001</v>
      </c>
      <c r="K21" s="121" t="s">
        <v>231</v>
      </c>
      <c r="L21" s="134">
        <v>26498423.100000001</v>
      </c>
      <c r="M21" s="121" t="s">
        <v>232</v>
      </c>
      <c r="N21" s="135">
        <v>6185</v>
      </c>
      <c r="O21" s="136" t="s">
        <v>233</v>
      </c>
      <c r="P21" s="137" t="s">
        <v>234</v>
      </c>
      <c r="Q21" s="138" t="s">
        <v>235</v>
      </c>
      <c r="R21" s="88" t="s">
        <v>236</v>
      </c>
      <c r="S21" s="82" t="s">
        <v>237</v>
      </c>
    </row>
    <row r="22" spans="1:19" s="92" customFormat="1" ht="409.2" customHeight="1" x14ac:dyDescent="0.25">
      <c r="A22" s="196" t="s">
        <v>238</v>
      </c>
      <c r="B22" s="197" t="s">
        <v>239</v>
      </c>
      <c r="C22" s="192" t="s">
        <v>240</v>
      </c>
      <c r="D22" s="197" t="s">
        <v>241</v>
      </c>
      <c r="E22" s="195">
        <v>44149</v>
      </c>
      <c r="F22" s="172" t="s">
        <v>242</v>
      </c>
      <c r="G22" s="195">
        <v>44514</v>
      </c>
      <c r="H22" s="183" t="s">
        <v>243</v>
      </c>
      <c r="I22" s="160" t="s">
        <v>244</v>
      </c>
      <c r="J22" s="182">
        <f>24438027.72+47110988.59+23093102.91+1009440.65+11080471.86+8728006.37</f>
        <v>115460038.10000001</v>
      </c>
      <c r="K22" s="201" t="s">
        <v>245</v>
      </c>
      <c r="L22" s="182">
        <f>24438027.72+47110988.59+23093102.91+1001690.66+11080471.86+8728006.37</f>
        <v>115452288.11</v>
      </c>
      <c r="M22" s="182" t="s">
        <v>246</v>
      </c>
      <c r="N22" s="190">
        <v>6177</v>
      </c>
      <c r="O22" s="171">
        <v>108393278.34999999</v>
      </c>
      <c r="P22" s="191">
        <v>108393278.34999999</v>
      </c>
      <c r="Q22" s="198" t="s">
        <v>247</v>
      </c>
      <c r="R22" s="219" t="s">
        <v>248</v>
      </c>
      <c r="S22" s="81" t="s">
        <v>249</v>
      </c>
    </row>
    <row r="23" spans="1:19" ht="169.8" customHeight="1" x14ac:dyDescent="0.3">
      <c r="A23" s="189"/>
      <c r="B23" s="176"/>
      <c r="C23" s="175"/>
      <c r="D23" s="176"/>
      <c r="E23" s="200"/>
      <c r="F23" s="177"/>
      <c r="G23" s="177"/>
      <c r="H23" s="170"/>
      <c r="I23" s="161"/>
      <c r="J23" s="163"/>
      <c r="K23" s="163"/>
      <c r="L23" s="163"/>
      <c r="M23" s="163"/>
      <c r="N23" s="163"/>
      <c r="O23" s="163"/>
      <c r="P23" s="170"/>
      <c r="Q23" s="161"/>
      <c r="R23" s="163"/>
      <c r="S23" s="80" t="s">
        <v>223</v>
      </c>
    </row>
    <row r="24" spans="1:19" s="92" customFormat="1" ht="170.25" customHeight="1" x14ac:dyDescent="0.25">
      <c r="A24" s="196" t="s">
        <v>250</v>
      </c>
      <c r="B24" s="197" t="s">
        <v>251</v>
      </c>
      <c r="C24" s="192" t="s">
        <v>252</v>
      </c>
      <c r="D24" s="197" t="s">
        <v>253</v>
      </c>
      <c r="E24" s="172">
        <v>44049</v>
      </c>
      <c r="F24" s="172" t="s">
        <v>254</v>
      </c>
      <c r="G24" s="195">
        <v>44414</v>
      </c>
      <c r="H24" s="203" t="s">
        <v>255</v>
      </c>
      <c r="I24" s="205" t="s">
        <v>256</v>
      </c>
      <c r="J24" s="182">
        <f>3600000+2750821.77+3695102.58</f>
        <v>10045924.35</v>
      </c>
      <c r="K24" s="202" t="s">
        <v>257</v>
      </c>
      <c r="L24" s="182">
        <v>10045924.35</v>
      </c>
      <c r="M24" s="182">
        <f>(J24-L24)</f>
        <v>0</v>
      </c>
      <c r="N24" s="190">
        <v>6159</v>
      </c>
      <c r="O24" s="171">
        <v>8670513.4700000007</v>
      </c>
      <c r="P24" s="191" t="s">
        <v>258</v>
      </c>
      <c r="Q24" s="198" t="s">
        <v>259</v>
      </c>
      <c r="R24" s="199" t="s">
        <v>260</v>
      </c>
      <c r="S24" s="83" t="s">
        <v>261</v>
      </c>
    </row>
    <row r="25" spans="1:19" ht="67.2" customHeight="1" x14ac:dyDescent="0.3">
      <c r="A25" s="189"/>
      <c r="B25" s="176"/>
      <c r="C25" s="175"/>
      <c r="D25" s="176"/>
      <c r="E25" s="177"/>
      <c r="F25" s="177"/>
      <c r="G25" s="200"/>
      <c r="H25" s="204"/>
      <c r="I25" s="206"/>
      <c r="J25" s="177"/>
      <c r="K25" s="177"/>
      <c r="L25" s="177"/>
      <c r="M25" s="177"/>
      <c r="N25" s="163"/>
      <c r="O25" s="163"/>
      <c r="P25" s="170"/>
      <c r="Q25" s="161"/>
      <c r="R25" s="177"/>
      <c r="S25" s="80" t="s">
        <v>223</v>
      </c>
    </row>
    <row r="26" spans="1:19" s="92" customFormat="1" ht="216" customHeight="1" x14ac:dyDescent="0.25">
      <c r="A26" s="196" t="s">
        <v>262</v>
      </c>
      <c r="B26" s="197" t="s">
        <v>263</v>
      </c>
      <c r="C26" s="192" t="s">
        <v>264</v>
      </c>
      <c r="D26" s="197" t="s">
        <v>265</v>
      </c>
      <c r="E26" s="172">
        <v>44008</v>
      </c>
      <c r="F26" s="172" t="s">
        <v>266</v>
      </c>
      <c r="G26" s="172">
        <v>44373</v>
      </c>
      <c r="H26" s="192" t="s">
        <v>267</v>
      </c>
      <c r="I26" s="197" t="s">
        <v>268</v>
      </c>
      <c r="J26" s="182">
        <f>19000000+25400000+776509.27</f>
        <v>45176509.270000003</v>
      </c>
      <c r="K26" s="202" t="s">
        <v>269</v>
      </c>
      <c r="L26" s="182">
        <v>45176509.270000003</v>
      </c>
      <c r="M26" s="182">
        <v>0</v>
      </c>
      <c r="N26" s="190">
        <v>6156</v>
      </c>
      <c r="O26" s="171">
        <v>45176509.270000003</v>
      </c>
      <c r="P26" s="191" t="s">
        <v>270</v>
      </c>
      <c r="Q26" s="198" t="s">
        <v>271</v>
      </c>
      <c r="R26" s="199" t="s">
        <v>272</v>
      </c>
      <c r="S26" s="83" t="s">
        <v>273</v>
      </c>
    </row>
    <row r="27" spans="1:19" ht="201.6" customHeight="1" x14ac:dyDescent="0.3">
      <c r="A27" s="189"/>
      <c r="B27" s="176"/>
      <c r="C27" s="175"/>
      <c r="D27" s="176"/>
      <c r="E27" s="177"/>
      <c r="F27" s="177"/>
      <c r="G27" s="177"/>
      <c r="H27" s="175"/>
      <c r="I27" s="176"/>
      <c r="J27" s="177"/>
      <c r="K27" s="177"/>
      <c r="L27" s="177"/>
      <c r="M27" s="163"/>
      <c r="N27" s="163"/>
      <c r="O27" s="163"/>
      <c r="P27" s="170"/>
      <c r="Q27" s="161"/>
      <c r="R27" s="163"/>
      <c r="S27" s="80" t="s">
        <v>223</v>
      </c>
    </row>
    <row r="28" spans="1:19" s="139" customFormat="1" ht="246" customHeight="1" x14ac:dyDescent="0.25">
      <c r="A28" s="196" t="s">
        <v>274</v>
      </c>
      <c r="B28" s="197" t="s">
        <v>275</v>
      </c>
      <c r="C28" s="183" t="s">
        <v>276</v>
      </c>
      <c r="D28" s="160" t="s">
        <v>277</v>
      </c>
      <c r="E28" s="179">
        <v>43777</v>
      </c>
      <c r="F28" s="173" t="s">
        <v>278</v>
      </c>
      <c r="G28" s="179">
        <v>44508</v>
      </c>
      <c r="H28" s="183" t="s">
        <v>279</v>
      </c>
      <c r="I28" s="197" t="s">
        <v>280</v>
      </c>
      <c r="J28" s="182">
        <v>7320122.0999999996</v>
      </c>
      <c r="K28" s="202" t="s">
        <v>281</v>
      </c>
      <c r="L28" s="222">
        <f>1500000+180277+4140024</f>
        <v>5820301</v>
      </c>
      <c r="M28" s="222">
        <f>(J28-L28)</f>
        <v>1499821.0999999996</v>
      </c>
      <c r="N28" s="190">
        <v>6110</v>
      </c>
      <c r="O28" s="171" t="s">
        <v>282</v>
      </c>
      <c r="P28" s="191">
        <v>5240283.59</v>
      </c>
      <c r="Q28" s="221" t="s">
        <v>283</v>
      </c>
      <c r="R28" s="199" t="s">
        <v>284</v>
      </c>
      <c r="S28" s="83" t="s">
        <v>285</v>
      </c>
    </row>
    <row r="29" spans="1:19" s="139" customFormat="1" ht="246" customHeight="1" x14ac:dyDescent="0.25">
      <c r="A29" s="196"/>
      <c r="B29" s="197"/>
      <c r="C29" s="192"/>
      <c r="D29" s="197"/>
      <c r="E29" s="172"/>
      <c r="F29" s="172"/>
      <c r="G29" s="172"/>
      <c r="H29" s="192"/>
      <c r="I29" s="197"/>
      <c r="J29" s="172"/>
      <c r="K29" s="172"/>
      <c r="L29" s="172"/>
      <c r="M29" s="172"/>
      <c r="N29" s="172"/>
      <c r="O29" s="172"/>
      <c r="P29" s="192"/>
      <c r="Q29" s="197"/>
      <c r="R29" s="199"/>
      <c r="S29" s="83" t="s">
        <v>286</v>
      </c>
    </row>
    <row r="30" spans="1:19" s="139" customFormat="1" ht="170.25" customHeight="1" x14ac:dyDescent="0.25">
      <c r="A30" s="84" t="s">
        <v>274</v>
      </c>
      <c r="B30" s="107" t="s">
        <v>287</v>
      </c>
      <c r="C30" s="108" t="s">
        <v>288</v>
      </c>
      <c r="D30" s="107"/>
      <c r="E30" s="109"/>
      <c r="F30" s="111"/>
      <c r="G30" s="109"/>
      <c r="H30" s="108" t="s">
        <v>289</v>
      </c>
      <c r="I30" s="85" t="s">
        <v>290</v>
      </c>
      <c r="J30" s="122">
        <v>715159.85</v>
      </c>
      <c r="K30" s="122">
        <v>715159.85</v>
      </c>
      <c r="L30" s="122">
        <v>715159.85</v>
      </c>
      <c r="M30" s="122">
        <f>(J30-L30)</f>
        <v>0</v>
      </c>
      <c r="N30" s="130">
        <v>6110</v>
      </c>
      <c r="O30" s="112">
        <v>715159.85</v>
      </c>
      <c r="P30" s="131">
        <v>627801.77</v>
      </c>
      <c r="Q30" s="140" t="s">
        <v>291</v>
      </c>
      <c r="R30" s="88" t="s">
        <v>292</v>
      </c>
      <c r="S30" s="83" t="s">
        <v>293</v>
      </c>
    </row>
    <row r="31" spans="1:19" s="139" customFormat="1" ht="170.25" customHeight="1" x14ac:dyDescent="0.25">
      <c r="A31" s="84" t="s">
        <v>274</v>
      </c>
      <c r="B31" s="107" t="s">
        <v>294</v>
      </c>
      <c r="C31" s="108" t="s">
        <v>295</v>
      </c>
      <c r="D31" s="107"/>
      <c r="E31" s="109"/>
      <c r="F31" s="111"/>
      <c r="G31" s="109"/>
      <c r="H31" s="108" t="s">
        <v>296</v>
      </c>
      <c r="I31" s="85" t="s">
        <v>297</v>
      </c>
      <c r="J31" s="122">
        <v>10284317.310000001</v>
      </c>
      <c r="K31" s="122">
        <v>10284267.310000001</v>
      </c>
      <c r="L31" s="122">
        <v>10284267.310000001</v>
      </c>
      <c r="M31" s="122">
        <v>0</v>
      </c>
      <c r="N31" s="130">
        <v>6110</v>
      </c>
      <c r="O31" s="112">
        <v>10284317.310000001</v>
      </c>
      <c r="P31" s="131">
        <v>9464284.6999999993</v>
      </c>
      <c r="Q31" s="140" t="s">
        <v>298</v>
      </c>
      <c r="R31" s="88" t="s">
        <v>299</v>
      </c>
      <c r="S31" s="83" t="s">
        <v>293</v>
      </c>
    </row>
    <row r="32" spans="1:19" s="139" customFormat="1" ht="316.8" customHeight="1" x14ac:dyDescent="0.25">
      <c r="A32" s="84" t="s">
        <v>300</v>
      </c>
      <c r="B32" s="85" t="s">
        <v>301</v>
      </c>
      <c r="C32" s="86" t="s">
        <v>302</v>
      </c>
      <c r="D32" s="85"/>
      <c r="E32" s="128"/>
      <c r="F32" s="87"/>
      <c r="G32" s="128"/>
      <c r="H32" s="142" t="s">
        <v>303</v>
      </c>
      <c r="I32" s="85" t="s">
        <v>304</v>
      </c>
      <c r="J32" s="122">
        <v>46560866.799999997</v>
      </c>
      <c r="K32" s="122">
        <v>46560866.799999997</v>
      </c>
      <c r="L32" s="122">
        <v>46560866.799999997</v>
      </c>
      <c r="M32" s="122">
        <f>(J32-L32)</f>
        <v>0</v>
      </c>
      <c r="N32" s="143" t="s">
        <v>305</v>
      </c>
      <c r="O32" s="112" t="s">
        <v>306</v>
      </c>
      <c r="P32" s="131" t="s">
        <v>307</v>
      </c>
      <c r="Q32" s="144" t="s">
        <v>381</v>
      </c>
      <c r="R32" s="88" t="s">
        <v>308</v>
      </c>
      <c r="S32" s="89" t="s">
        <v>293</v>
      </c>
    </row>
    <row r="33" spans="1:19" s="139" customFormat="1" ht="360.6" customHeight="1" x14ac:dyDescent="0.25">
      <c r="A33" s="84" t="s">
        <v>300</v>
      </c>
      <c r="B33" s="85" t="s">
        <v>309</v>
      </c>
      <c r="C33" s="86" t="s">
        <v>310</v>
      </c>
      <c r="D33" s="85"/>
      <c r="E33" s="128"/>
      <c r="F33" s="87"/>
      <c r="G33" s="128"/>
      <c r="H33" s="142" t="s">
        <v>311</v>
      </c>
      <c r="I33" s="85" t="s">
        <v>304</v>
      </c>
      <c r="J33" s="122">
        <v>46560866.799999997</v>
      </c>
      <c r="K33" s="122">
        <v>46560866.799999997</v>
      </c>
      <c r="L33" s="122">
        <v>46560866.799999997</v>
      </c>
      <c r="M33" s="122">
        <f>(J33-L33)</f>
        <v>0</v>
      </c>
      <c r="N33" s="143" t="s">
        <v>305</v>
      </c>
      <c r="O33" s="112" t="s">
        <v>312</v>
      </c>
      <c r="P33" s="131" t="s">
        <v>313</v>
      </c>
      <c r="Q33" s="144" t="s">
        <v>314</v>
      </c>
      <c r="R33" s="88" t="s">
        <v>308</v>
      </c>
      <c r="S33" s="89" t="s">
        <v>293</v>
      </c>
    </row>
    <row r="34" spans="1:19" s="139" customFormat="1" ht="337.5" customHeight="1" x14ac:dyDescent="0.25">
      <c r="A34" s="84" t="s">
        <v>300</v>
      </c>
      <c r="B34" s="85" t="s">
        <v>315</v>
      </c>
      <c r="C34" s="86" t="s">
        <v>316</v>
      </c>
      <c r="D34" s="85"/>
      <c r="E34" s="128"/>
      <c r="F34" s="87"/>
      <c r="G34" s="128"/>
      <c r="H34" s="142" t="s">
        <v>317</v>
      </c>
      <c r="I34" s="85" t="s">
        <v>318</v>
      </c>
      <c r="J34" s="122">
        <v>41541863.009999998</v>
      </c>
      <c r="K34" s="88" t="s">
        <v>319</v>
      </c>
      <c r="L34" s="122">
        <v>41512437.920000002</v>
      </c>
      <c r="M34" s="122">
        <f>(J34-L34)</f>
        <v>29425.089999996126</v>
      </c>
      <c r="N34" s="143" t="s">
        <v>305</v>
      </c>
      <c r="O34" s="112" t="s">
        <v>320</v>
      </c>
      <c r="P34" s="131" t="s">
        <v>321</v>
      </c>
      <c r="Q34" s="144" t="s">
        <v>322</v>
      </c>
      <c r="R34" s="141" t="s">
        <v>323</v>
      </c>
      <c r="S34" s="89" t="s">
        <v>293</v>
      </c>
    </row>
    <row r="35" spans="1:19" ht="191.4" customHeight="1" x14ac:dyDescent="0.3">
      <c r="A35" s="84" t="s">
        <v>324</v>
      </c>
      <c r="B35" s="85" t="s">
        <v>325</v>
      </c>
      <c r="C35" s="86" t="s">
        <v>326</v>
      </c>
      <c r="D35" s="85" t="s">
        <v>327</v>
      </c>
      <c r="E35" s="128">
        <v>43910</v>
      </c>
      <c r="F35" s="87" t="s">
        <v>328</v>
      </c>
      <c r="G35" s="128">
        <v>44275</v>
      </c>
      <c r="H35" s="86" t="s">
        <v>329</v>
      </c>
      <c r="I35" s="85" t="s">
        <v>330</v>
      </c>
      <c r="J35" s="122">
        <v>16442779.449999999</v>
      </c>
      <c r="K35" s="122" t="s">
        <v>331</v>
      </c>
      <c r="L35" s="122">
        <v>16442779.449999999</v>
      </c>
      <c r="M35" s="145"/>
      <c r="N35" s="143">
        <v>6128</v>
      </c>
      <c r="O35" s="112">
        <v>16442779.449999999</v>
      </c>
      <c r="P35" s="131" t="s">
        <v>332</v>
      </c>
      <c r="Q35" s="85" t="s">
        <v>333</v>
      </c>
      <c r="R35" s="87" t="s">
        <v>334</v>
      </c>
      <c r="S35" s="81" t="s">
        <v>335</v>
      </c>
    </row>
    <row r="36" spans="1:19" ht="170.25" customHeight="1" x14ac:dyDescent="0.3">
      <c r="A36" s="84" t="s">
        <v>336</v>
      </c>
      <c r="B36" s="85" t="s">
        <v>337</v>
      </c>
      <c r="C36" s="86" t="s">
        <v>338</v>
      </c>
      <c r="D36" s="85" t="s">
        <v>339</v>
      </c>
      <c r="E36" s="128">
        <v>43278</v>
      </c>
      <c r="F36" s="87" t="s">
        <v>340</v>
      </c>
      <c r="G36" s="128">
        <v>43643</v>
      </c>
      <c r="H36" s="142" t="s">
        <v>341</v>
      </c>
      <c r="I36" s="85" t="s">
        <v>342</v>
      </c>
      <c r="J36" s="122">
        <f>10000000+3050000</f>
        <v>13050000</v>
      </c>
      <c r="K36" s="112" t="s">
        <v>343</v>
      </c>
      <c r="L36" s="122">
        <v>13050000</v>
      </c>
      <c r="M36" s="145"/>
      <c r="N36" s="143">
        <v>6080</v>
      </c>
      <c r="O36" s="112">
        <v>13050000</v>
      </c>
      <c r="P36" s="131">
        <v>11718141.26</v>
      </c>
      <c r="Q36" s="132" t="s">
        <v>344</v>
      </c>
      <c r="R36" s="87" t="s">
        <v>380</v>
      </c>
      <c r="S36" s="89" t="s">
        <v>345</v>
      </c>
    </row>
    <row r="37" spans="1:19" ht="251.4" customHeight="1" thickBot="1" x14ac:dyDescent="0.35">
      <c r="A37" s="146" t="s">
        <v>346</v>
      </c>
      <c r="B37" s="147" t="s">
        <v>347</v>
      </c>
      <c r="C37" s="148" t="s">
        <v>348</v>
      </c>
      <c r="D37" s="147" t="s">
        <v>349</v>
      </c>
      <c r="E37" s="149">
        <v>41493</v>
      </c>
      <c r="F37" s="150" t="s">
        <v>350</v>
      </c>
      <c r="G37" s="149">
        <v>41673</v>
      </c>
      <c r="H37" s="151" t="s">
        <v>351</v>
      </c>
      <c r="I37" s="147" t="s">
        <v>352</v>
      </c>
      <c r="J37" s="152">
        <f>14000000+10000000+7124377.36</f>
        <v>31124377.359999999</v>
      </c>
      <c r="K37" s="152" t="s">
        <v>353</v>
      </c>
      <c r="L37" s="152">
        <v>31124377.359999999</v>
      </c>
      <c r="M37" s="153"/>
      <c r="N37" s="154">
        <v>5760</v>
      </c>
      <c r="O37" s="155">
        <v>31124377.359999999</v>
      </c>
      <c r="P37" s="156">
        <v>27004209.550000001</v>
      </c>
      <c r="Q37" s="157" t="s">
        <v>354</v>
      </c>
      <c r="R37" s="150" t="s">
        <v>355</v>
      </c>
      <c r="S37" s="90" t="s">
        <v>356</v>
      </c>
    </row>
  </sheetData>
  <mergeCells count="149">
    <mergeCell ref="J28:J29"/>
    <mergeCell ref="P28:P29"/>
    <mergeCell ref="Q28:Q29"/>
    <mergeCell ref="R28:R29"/>
    <mergeCell ref="K28:K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R24:R25"/>
    <mergeCell ref="Q24:Q25"/>
    <mergeCell ref="P24:P25"/>
    <mergeCell ref="O24:O25"/>
    <mergeCell ref="N24:N25"/>
    <mergeCell ref="B1:S1"/>
    <mergeCell ref="B2:C2"/>
    <mergeCell ref="D2:H2"/>
    <mergeCell ref="I2:P2"/>
    <mergeCell ref="Q2:S2"/>
    <mergeCell ref="M24:M25"/>
    <mergeCell ref="L24:L25"/>
    <mergeCell ref="J24:J25"/>
    <mergeCell ref="K24:K25"/>
    <mergeCell ref="N22:N23"/>
    <mergeCell ref="O22:O23"/>
    <mergeCell ref="P22:P23"/>
    <mergeCell ref="Q22:Q23"/>
    <mergeCell ref="R22:R23"/>
    <mergeCell ref="R19:R20"/>
    <mergeCell ref="Q19:Q20"/>
    <mergeCell ref="I19:I20"/>
    <mergeCell ref="J19:J20"/>
    <mergeCell ref="K19:K20"/>
    <mergeCell ref="I26:I27"/>
    <mergeCell ref="J26:J27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P26:P27"/>
    <mergeCell ref="Q26:Q27"/>
    <mergeCell ref="R26:R27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L22:L23"/>
    <mergeCell ref="K22:K23"/>
    <mergeCell ref="M22:M23"/>
    <mergeCell ref="K26:K27"/>
    <mergeCell ref="L26:L27"/>
    <mergeCell ref="M26:M27"/>
    <mergeCell ref="N26:N27"/>
    <mergeCell ref="O26:O27"/>
    <mergeCell ref="F26:F27"/>
    <mergeCell ref="G26:G27"/>
    <mergeCell ref="H26:H27"/>
    <mergeCell ref="L19:L20"/>
    <mergeCell ref="M19:M20"/>
    <mergeCell ref="A19:A20"/>
    <mergeCell ref="H19:H20"/>
    <mergeCell ref="C19:C20"/>
    <mergeCell ref="B19:B20"/>
    <mergeCell ref="D19:D20"/>
    <mergeCell ref="E19:E20"/>
    <mergeCell ref="F19:F20"/>
    <mergeCell ref="G19:G20"/>
    <mergeCell ref="A10:A11"/>
    <mergeCell ref="B10:B11"/>
    <mergeCell ref="C10:C11"/>
    <mergeCell ref="D10:D11"/>
    <mergeCell ref="F10:F11"/>
    <mergeCell ref="E10:E11"/>
    <mergeCell ref="N19:N20"/>
    <mergeCell ref="O19:O20"/>
    <mergeCell ref="P19:P20"/>
    <mergeCell ref="L10:L11"/>
    <mergeCell ref="M10:M11"/>
    <mergeCell ref="A13:A14"/>
    <mergeCell ref="B13:B14"/>
    <mergeCell ref="C13:C14"/>
    <mergeCell ref="D13:D14"/>
    <mergeCell ref="F13:F14"/>
    <mergeCell ref="E13:E14"/>
    <mergeCell ref="C15:C16"/>
    <mergeCell ref="B15:B16"/>
    <mergeCell ref="A15:A16"/>
    <mergeCell ref="H15:H16"/>
    <mergeCell ref="G15:G16"/>
    <mergeCell ref="F15:F16"/>
    <mergeCell ref="E15:E16"/>
    <mergeCell ref="N13:N14"/>
    <mergeCell ref="O13:O14"/>
    <mergeCell ref="P13:P14"/>
    <mergeCell ref="Q13:Q14"/>
    <mergeCell ref="R13:R14"/>
    <mergeCell ref="Q10:Q11"/>
    <mergeCell ref="R10:R11"/>
    <mergeCell ref="N10:N11"/>
    <mergeCell ref="G10:G11"/>
    <mergeCell ref="H10:H11"/>
    <mergeCell ref="I10:I11"/>
    <mergeCell ref="K10:K11"/>
    <mergeCell ref="J10:J11"/>
    <mergeCell ref="I13:I14"/>
    <mergeCell ref="K13:K14"/>
    <mergeCell ref="J13:J14"/>
    <mergeCell ref="L13:L14"/>
    <mergeCell ref="M13:M14"/>
    <mergeCell ref="H13:H14"/>
    <mergeCell ref="G13:G14"/>
    <mergeCell ref="O10:O11"/>
    <mergeCell ref="P10:P11"/>
    <mergeCell ref="D15:D16"/>
    <mergeCell ref="M15:M16"/>
    <mergeCell ref="L15:L16"/>
    <mergeCell ref="K15:K16"/>
    <mergeCell ref="J15:J16"/>
    <mergeCell ref="I15:I16"/>
    <mergeCell ref="R15:R16"/>
    <mergeCell ref="Q15:Q16"/>
    <mergeCell ref="P15:P16"/>
    <mergeCell ref="O15:O16"/>
    <mergeCell ref="N15:N16"/>
  </mergeCells>
  <hyperlinks>
    <hyperlink ref="S15" r:id="rId1" xr:uid="{00000000-0004-0000-0100-000000000000}"/>
    <hyperlink ref="S17" r:id="rId2" xr:uid="{00000000-0004-0000-0100-000001000000}"/>
    <hyperlink ref="S18" r:id="rId3" xr:uid="{00000000-0004-0000-0100-000002000000}"/>
    <hyperlink ref="S19" r:id="rId4" xr:uid="{00000000-0004-0000-0100-000003000000}"/>
    <hyperlink ref="S22" r:id="rId5" xr:uid="{00000000-0004-0000-0100-000005000000}"/>
    <hyperlink ref="S24" r:id="rId6" xr:uid="{00000000-0004-0000-0100-000006000000}"/>
    <hyperlink ref="S30" r:id="rId7" xr:uid="{00000000-0004-0000-0100-000009000000}"/>
    <hyperlink ref="S31" r:id="rId8" xr:uid="{00000000-0004-0000-0100-00000A000000}"/>
    <hyperlink ref="S32" r:id="rId9" xr:uid="{00000000-0004-0000-0100-00000B000000}"/>
    <hyperlink ref="S33" r:id="rId10" xr:uid="{00000000-0004-0000-0100-00000C000000}"/>
    <hyperlink ref="S34" r:id="rId11" xr:uid="{00000000-0004-0000-0100-00000D000000}"/>
    <hyperlink ref="S35" r:id="rId12" xr:uid="{00000000-0004-0000-0100-00000E000000}"/>
    <hyperlink ref="S36" r:id="rId13" xr:uid="{00000000-0004-0000-0100-000011000000}"/>
    <hyperlink ref="S37" r:id="rId14" xr:uid="{00000000-0004-0000-0100-000019000000}"/>
    <hyperlink ref="S8" r:id="rId15" xr:uid="{A84970C4-99FD-4FE2-9438-35BB088F7818}"/>
    <hyperlink ref="S7" r:id="rId16" xr:uid="{A6DD8EF5-9E30-4E48-B92F-D999250D6068}"/>
    <hyperlink ref="S6" r:id="rId17" xr:uid="{9C3A5061-9918-4E11-B565-73425BC041AE}"/>
    <hyperlink ref="S5" r:id="rId18" xr:uid="{6F088C8E-4D31-43C5-81FB-2218C5A70564}"/>
    <hyperlink ref="S13" r:id="rId19" xr:uid="{5F8CD610-BCA1-48DC-B367-DEA323322B3E}"/>
    <hyperlink ref="S12" r:id="rId20" xr:uid="{7AF958BA-6B0E-46A1-91FC-2DA1E4E8A369}"/>
    <hyperlink ref="S10" r:id="rId21" xr:uid="{5BAF0415-700C-4857-ABCB-3C07B96EF404}"/>
    <hyperlink ref="S9" r:id="rId22" xr:uid="{D1770E77-3BF1-413A-A27F-7A7A7DEAA402}"/>
    <hyperlink ref="S21" r:id="rId23" xr:uid="{98D23302-DEF3-4BA1-A249-FDBDC7AC4BCE}"/>
    <hyperlink ref="S29" r:id="rId24" xr:uid="{24F77801-D485-4B65-BBE4-39E5AB9CDADF}"/>
    <hyperlink ref="S4" r:id="rId25" xr:uid="{21BEC79C-44A3-40B6-889C-82F2EC8AD45D}"/>
    <hyperlink ref="S25" r:id="rId26" display="https://protezionecivile.regione.emilia-romagna.it/piani-sicurezza-interventi-urgenti/ordinanze-piani-e-atti-correlati-dal-2008/eventi-calamitosi-di-maggio-del-22-giugno-e-di-novembre-del-2019-contributi-per-i-soggetti-privati-e-le-attivita-produttive/eventi-calamitosi-di-maggio-del-22-giugno-e-di-novembre-del-2019-contributi-per-i-soggetti-privati-e-le-attivita-produttive" xr:uid="{2557AF25-D740-4646-9617-66630D6FDED3}"/>
    <hyperlink ref="S28" r:id="rId27" xr:uid="{00000000-0004-0000-0100-000008000000}"/>
    <hyperlink ref="S26" r:id="rId28" xr:uid="{00000000-0004-0000-0100-000007000000}"/>
    <hyperlink ref="S27" r:id="rId29" display="https://protezionecivile.regione.emilia-romagna.it/piani-sicurezza-interventi-urgenti/ordinanze-piani-e-atti-correlati-dal-2008/eventi-calamitosi-di-maggio-del-22-giugno-e-di-novembre-del-2019-contributi-per-i-soggetti-privati-e-le-attivita-produttive/eventi-calamitosi-di-maggio-del-22-giugno-e-di-novembre-del-2019-contributi-per-i-soggetti-privati-e-le-attivita-produttive" xr:uid="{7AA67DE2-D31B-4739-99DF-FA61136BC098}"/>
    <hyperlink ref="S23" r:id="rId30" display="https://protezionecivile.regione.emilia-romagna.it/piani-sicurezza-interventi-urgenti/ordinanze-piani-e-atti-correlati-dal-2008/eventi-calamitosi-di-maggio-del-22-giugno-e-di-novembre-del-2019-contributi-per-i-soggetti-privati-e-le-attivita-produttive/eventi-calamitosi-di-maggio-del-22-giugno-e-di-novembre-del-2019-contributi-per-i-soggetti-privati-e-le-attivita-produttive" xr:uid="{894165F8-55DC-4A0C-BC19-B34DE64228B5}"/>
    <hyperlink ref="S20" r:id="rId31" display="https://protezionecivile.regione.emilia-romagna.it/piani-sicurezza-interventi-urgenti/ordinanze-piani-e-atti-correlati-dal-2008/eventi-calamitosi-di-maggio-del-22-giugno-e-di-novembre-del-2019-contributi-per-i-soggetti-privati-e-le-attivita-produttive/eventi-calamitosi-di-maggio-del-22-giugno-e-di-novembre-del-2019-contributi-per-i-soggetti-privati-e-le-attivita-produttive" xr:uid="{FC5CBB9A-8514-46F5-A24C-CF919233FF34}"/>
    <hyperlink ref="S16" r:id="rId32" display="https://protezionecivile.regione.emilia-romagna.it/piani-sicurezza-interventi-urgenti/ordinanze-piani-e-atti-correlati-dal-2008/eventi-calamitosi-agosto-2022-nov-dic-2022-luglio-2023-ocdpc-n-940-2022-n-966-2023-n-1022-2023-contributi-2deg-fase-a-soggetti-privati-e-attivita-produttive" xr:uid="{B5DAD52F-E7EF-4CDE-86E5-8742BF3350BA}"/>
    <hyperlink ref="S11" r:id="rId33" display="https://protezionecivile.regione.emilia-romagna.it/piani-sicurezza-interventi-urgenti/ordinanze-piani-e-atti-correlati-dal-2008/eventi-calamitosi-agosto-2022-nov-dic-2022-luglio-2023-ocdpc-n-940-2022-n-966-2023-n-1022-2023-contributi-2deg-fase-a-soggetti-privati-e-attivita-produttive" xr:uid="{F2BA03F7-D8FD-4078-AC36-1700A004585C}"/>
    <hyperlink ref="S14" r:id="rId34" display="https://protezionecivile.regione.emilia-romagna.it/piani-sicurezza-interventi-urgenti/ordinanze-piani-e-atti-correlati-dal-2008/eventi-calamitosi-agosto-2022-nov-dic-2022-luglio-2023-ocdpc-n-940-2022-n-966-2023-n-1022-2023-contributi-2deg-fase-a-soggetti-privati-e-attivita-produttive" xr:uid="{86167742-4CEE-4358-A732-4BA80CA25BB3}"/>
  </hyperlinks>
  <printOptions horizontalCentered="1"/>
  <pageMargins left="7.874015748031496E-2" right="3.937007874015748E-2" top="0.31496062992125984" bottom="7.874015748031496E-2" header="0.15748031496062992" footer="7.874015748031496E-2"/>
  <pageSetup paperSize="8" scale="39" fitToHeight="0" orientation="landscape" r:id="rId35"/>
  <headerFooter alignWithMargins="0">
    <oddHeader>&amp;C&amp;"Times New Roman,Regular"&amp;12&amp;A&amp;R&amp;D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T4"/>
  <sheetViews>
    <sheetView topLeftCell="I3" zoomScale="79" zoomScaleNormal="79" workbookViewId="0">
      <selection activeCell="P4" sqref="P4"/>
    </sheetView>
  </sheetViews>
  <sheetFormatPr defaultColWidth="11.5546875" defaultRowHeight="13.2" x14ac:dyDescent="0.25"/>
  <cols>
    <col min="1" max="1" width="21" customWidth="1"/>
    <col min="2" max="2" width="45.109375" customWidth="1"/>
    <col min="3" max="3" width="33.88671875" customWidth="1"/>
    <col min="4" max="4" width="30.6640625" customWidth="1"/>
    <col min="5" max="5" width="21.33203125" customWidth="1"/>
    <col min="6" max="6" width="20.88671875" customWidth="1"/>
    <col min="7" max="7" width="19.44140625" customWidth="1"/>
    <col min="8" max="8" width="17.5546875" style="31" customWidth="1"/>
    <col min="9" max="9" width="26.109375" customWidth="1"/>
    <col min="10" max="10" width="24.109375" customWidth="1"/>
    <col min="11" max="11" width="25.44140625" customWidth="1"/>
    <col min="12" max="12" width="23.44140625" customWidth="1"/>
    <col min="13" max="13" width="22.88671875" customWidth="1"/>
    <col min="14" max="15" width="24.5546875" customWidth="1"/>
    <col min="16" max="17" width="22.88671875" customWidth="1"/>
    <col min="18" max="18" width="39.44140625" customWidth="1"/>
    <col min="19" max="19" width="33.6640625" style="33" customWidth="1"/>
    <col min="20" max="202" width="9" style="33" customWidth="1"/>
    <col min="203" max="203" width="11.5546875" customWidth="1"/>
  </cols>
  <sheetData>
    <row r="1" spans="1:202" ht="81" customHeight="1" thickBot="1" x14ac:dyDescent="0.3">
      <c r="B1" s="223" t="s">
        <v>77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202" ht="108" customHeight="1" thickBot="1" x14ac:dyDescent="0.3">
      <c r="B2" s="224" t="s">
        <v>378</v>
      </c>
      <c r="C2" s="224"/>
      <c r="D2" s="225" t="s">
        <v>79</v>
      </c>
      <c r="E2" s="225"/>
      <c r="F2" s="225"/>
      <c r="G2" s="225"/>
      <c r="H2" s="225"/>
      <c r="I2" s="226" t="s">
        <v>80</v>
      </c>
      <c r="J2" s="226"/>
      <c r="K2" s="226"/>
      <c r="L2" s="226"/>
      <c r="M2" s="226"/>
      <c r="N2" s="226"/>
      <c r="O2" s="226"/>
      <c r="P2" s="226"/>
      <c r="Q2" s="227" t="s">
        <v>81</v>
      </c>
      <c r="R2" s="227"/>
      <c r="S2" s="227"/>
    </row>
    <row r="3" spans="1:202" s="30" customFormat="1" ht="207" customHeight="1" thickBot="1" x14ac:dyDescent="0.3">
      <c r="A3" s="34" t="s">
        <v>82</v>
      </c>
      <c r="B3" s="35" t="s">
        <v>83</v>
      </c>
      <c r="C3" s="36" t="s">
        <v>84</v>
      </c>
      <c r="D3" s="37" t="s">
        <v>357</v>
      </c>
      <c r="E3" s="38" t="s">
        <v>85</v>
      </c>
      <c r="F3" s="38" t="s">
        <v>86</v>
      </c>
      <c r="G3" s="38" t="s">
        <v>87</v>
      </c>
      <c r="H3" s="39" t="s">
        <v>88</v>
      </c>
      <c r="I3" s="40" t="s">
        <v>89</v>
      </c>
      <c r="J3" s="41" t="s">
        <v>90</v>
      </c>
      <c r="K3" s="41" t="s">
        <v>91</v>
      </c>
      <c r="L3" s="41" t="s">
        <v>92</v>
      </c>
      <c r="M3" s="42" t="s">
        <v>93</v>
      </c>
      <c r="N3" s="43" t="s">
        <v>94</v>
      </c>
      <c r="O3" s="44" t="s">
        <v>95</v>
      </c>
      <c r="P3" s="45" t="s">
        <v>96</v>
      </c>
      <c r="Q3" s="46" t="s">
        <v>97</v>
      </c>
      <c r="R3" s="47" t="s">
        <v>98</v>
      </c>
      <c r="S3" s="48" t="s">
        <v>99</v>
      </c>
    </row>
    <row r="4" spans="1:202" s="63" customFormat="1" ht="350.25" customHeight="1" thickBot="1" x14ac:dyDescent="0.3">
      <c r="A4" s="49" t="s">
        <v>358</v>
      </c>
      <c r="B4" s="50" t="s">
        <v>359</v>
      </c>
      <c r="C4" s="51" t="s">
        <v>360</v>
      </c>
      <c r="D4" s="52" t="s">
        <v>361</v>
      </c>
      <c r="E4" s="53">
        <v>41851</v>
      </c>
      <c r="F4" s="54" t="s">
        <v>362</v>
      </c>
      <c r="G4" s="53">
        <v>44926</v>
      </c>
      <c r="H4" s="51" t="s">
        <v>363</v>
      </c>
      <c r="I4" s="52" t="s">
        <v>364</v>
      </c>
      <c r="J4" s="55">
        <v>210000000</v>
      </c>
      <c r="K4" s="56">
        <v>208122912.30000001</v>
      </c>
      <c r="L4" s="55">
        <v>208122912.30000001</v>
      </c>
      <c r="M4" s="55">
        <v>1877087.7</v>
      </c>
      <c r="N4" s="57">
        <v>5699</v>
      </c>
      <c r="O4" s="58">
        <v>210000000</v>
      </c>
      <c r="P4" s="58" t="s">
        <v>377</v>
      </c>
      <c r="Q4" s="59"/>
      <c r="R4" s="60" t="s">
        <v>365</v>
      </c>
      <c r="S4" s="61" t="s">
        <v>366</v>
      </c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</row>
  </sheetData>
  <mergeCells count="5">
    <mergeCell ref="B1:S1"/>
    <mergeCell ref="B2:C2"/>
    <mergeCell ref="D2:H2"/>
    <mergeCell ref="I2:P2"/>
    <mergeCell ref="Q2:S2"/>
  </mergeCells>
  <hyperlinks>
    <hyperlink ref="S4" r:id="rId1" xr:uid="{00000000-0004-0000-0200-000000000000}"/>
  </hyperlinks>
  <printOptions horizontalCentered="1"/>
  <pageMargins left="0.39370078740157483" right="0.23622047244094491" top="0.74803149606299213" bottom="0.74803149606299213" header="0.31496062992125984" footer="0.31496062992125984"/>
  <pageSetup paperSize="8" scale="39" fitToWidth="0" fitToHeight="0" orientation="landscape" r:id="rId2"/>
  <headerFooter alignWithMargins="0">
    <oddHeader>&amp;C&amp;"Times New Roman,Regular"&amp;12&amp;A&amp;R&amp;D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T4"/>
  <sheetViews>
    <sheetView topLeftCell="I3" zoomScale="68" zoomScaleNormal="68" workbookViewId="0">
      <selection activeCell="M4" sqref="M4"/>
    </sheetView>
  </sheetViews>
  <sheetFormatPr defaultColWidth="11.5546875" defaultRowHeight="13.2" x14ac:dyDescent="0.25"/>
  <cols>
    <col min="1" max="1" width="21" customWidth="1"/>
    <col min="2" max="2" width="45.109375" customWidth="1"/>
    <col min="3" max="3" width="33.88671875" customWidth="1"/>
    <col min="4" max="4" width="30.6640625" customWidth="1"/>
    <col min="5" max="5" width="17.109375" customWidth="1"/>
    <col min="6" max="6" width="20.88671875" customWidth="1"/>
    <col min="7" max="7" width="19.44140625" customWidth="1"/>
    <col min="8" max="8" width="20" style="31" customWidth="1"/>
    <col min="9" max="9" width="26.109375" customWidth="1"/>
    <col min="10" max="10" width="24.109375" customWidth="1"/>
    <col min="11" max="11" width="26.44140625" customWidth="1"/>
    <col min="12" max="12" width="23.44140625" customWidth="1"/>
    <col min="13" max="13" width="24.33203125" customWidth="1"/>
    <col min="14" max="15" width="24.5546875" customWidth="1"/>
    <col min="16" max="17" width="22.88671875" customWidth="1"/>
    <col min="18" max="18" width="39.44140625" customWidth="1"/>
    <col min="19" max="19" width="33.6640625" style="33" customWidth="1"/>
    <col min="20" max="202" width="9" style="33" customWidth="1"/>
    <col min="203" max="203" width="11.5546875" customWidth="1"/>
  </cols>
  <sheetData>
    <row r="1" spans="1:19" ht="96" customHeight="1" thickBot="1" x14ac:dyDescent="0.3">
      <c r="A1" s="64"/>
      <c r="B1" s="223" t="s">
        <v>77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19" ht="108" customHeight="1" thickBot="1" x14ac:dyDescent="0.3">
      <c r="A2" s="65"/>
      <c r="B2" s="224" t="s">
        <v>378</v>
      </c>
      <c r="C2" s="224"/>
      <c r="D2" s="225" t="s">
        <v>79</v>
      </c>
      <c r="E2" s="225"/>
      <c r="F2" s="225"/>
      <c r="G2" s="225"/>
      <c r="H2" s="225"/>
      <c r="I2" s="226" t="s">
        <v>80</v>
      </c>
      <c r="J2" s="226"/>
      <c r="K2" s="226"/>
      <c r="L2" s="226"/>
      <c r="M2" s="226"/>
      <c r="N2" s="226"/>
      <c r="O2" s="226"/>
      <c r="P2" s="226"/>
      <c r="Q2" s="227" t="s">
        <v>81</v>
      </c>
      <c r="R2" s="227"/>
      <c r="S2" s="227"/>
    </row>
    <row r="3" spans="1:19" s="30" customFormat="1" ht="253.5" customHeight="1" x14ac:dyDescent="0.25">
      <c r="A3" s="34" t="s">
        <v>82</v>
      </c>
      <c r="B3" s="35" t="s">
        <v>83</v>
      </c>
      <c r="C3" s="36" t="s">
        <v>84</v>
      </c>
      <c r="D3" s="37" t="s">
        <v>379</v>
      </c>
      <c r="E3" s="38" t="s">
        <v>85</v>
      </c>
      <c r="F3" s="38" t="s">
        <v>86</v>
      </c>
      <c r="G3" s="38" t="s">
        <v>87</v>
      </c>
      <c r="H3" s="39" t="s">
        <v>88</v>
      </c>
      <c r="I3" s="40" t="s">
        <v>89</v>
      </c>
      <c r="J3" s="41" t="s">
        <v>90</v>
      </c>
      <c r="K3" s="41" t="s">
        <v>91</v>
      </c>
      <c r="L3" s="41" t="s">
        <v>92</v>
      </c>
      <c r="M3" s="42" t="s">
        <v>93</v>
      </c>
      <c r="N3" s="43" t="s">
        <v>94</v>
      </c>
      <c r="O3" s="66" t="s">
        <v>95</v>
      </c>
      <c r="P3" s="67" t="s">
        <v>96</v>
      </c>
      <c r="Q3" s="46" t="s">
        <v>97</v>
      </c>
      <c r="R3" s="47" t="s">
        <v>98</v>
      </c>
      <c r="S3" s="48" t="s">
        <v>99</v>
      </c>
    </row>
    <row r="4" spans="1:19" ht="393.75" customHeight="1" thickBot="1" x14ac:dyDescent="0.3">
      <c r="A4" s="68" t="s">
        <v>367</v>
      </c>
      <c r="B4" s="69" t="s">
        <v>368</v>
      </c>
      <c r="C4" s="70" t="s">
        <v>369</v>
      </c>
      <c r="D4" s="71" t="s">
        <v>370</v>
      </c>
      <c r="E4" s="71" t="s">
        <v>371</v>
      </c>
      <c r="F4" s="71" t="s">
        <v>372</v>
      </c>
      <c r="G4" s="72">
        <v>46022</v>
      </c>
      <c r="H4" s="32"/>
      <c r="I4" s="73" t="s">
        <v>373</v>
      </c>
      <c r="J4" s="74">
        <v>210090902.68000001</v>
      </c>
      <c r="K4" s="74">
        <v>210090902.68000001</v>
      </c>
      <c r="L4" s="74">
        <f>K4</f>
        <v>210090902.68000001</v>
      </c>
      <c r="M4" s="74">
        <f>J4-L4</f>
        <v>0</v>
      </c>
      <c r="N4" s="75">
        <v>5699</v>
      </c>
      <c r="O4" s="74">
        <v>210090902.68000001</v>
      </c>
      <c r="P4" s="76">
        <v>184123491.31</v>
      </c>
      <c r="Q4" s="77"/>
      <c r="R4" s="70" t="s">
        <v>374</v>
      </c>
      <c r="S4" s="78" t="s">
        <v>375</v>
      </c>
    </row>
  </sheetData>
  <mergeCells count="5">
    <mergeCell ref="B1:S1"/>
    <mergeCell ref="B2:C2"/>
    <mergeCell ref="D2:H2"/>
    <mergeCell ref="I2:P2"/>
    <mergeCell ref="Q2:S2"/>
  </mergeCells>
  <hyperlinks>
    <hyperlink ref="S4" r:id="rId1" xr:uid="{00000000-0004-0000-0300-000000000000}"/>
  </hyperlinks>
  <printOptions horizontalCentered="1"/>
  <pageMargins left="7.8740157480315029E-2" right="3.9370078740157521E-2" top="0.31496062992126006" bottom="7.8740157480315029E-2" header="0.15748031496063003" footer="7.8740157480315029E-2"/>
  <pageSetup paperSize="9" scale="29" orientation="landscape" r:id="rId2"/>
  <headerFooter alignWithMargins="0">
    <oddHeader>&amp;C&amp;"Times New Roman,Regular"&amp;12&amp;A&amp;R&amp;D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74DB6187CF1B46918721DFABF8BDDD" ma:contentTypeVersion="42" ma:contentTypeDescription="Creare un nuovo documento." ma:contentTypeScope="" ma:versionID="5acd7ec2dd49634dc79593f27e8cc9da">
  <xsd:schema xmlns:xsd="http://www.w3.org/2001/XMLSchema" xmlns:xs="http://www.w3.org/2001/XMLSchema" xmlns:p="http://schemas.microsoft.com/office/2006/metadata/properties" xmlns:ns2="989837d6-5e02-4ddb-838c-ba0b5d45ac79" xmlns:ns3="b3287970-36b3-4842-b1b6-2a9e63c6e8cc" targetNamespace="http://schemas.microsoft.com/office/2006/metadata/properties" ma:root="true" ma:fieldsID="fac6ce12463b332340453f3b749cd716" ns2:_="" ns3:_="">
    <xsd:import namespace="989837d6-5e02-4ddb-838c-ba0b5d45ac79"/>
    <xsd:import namespace="b3287970-36b3-4842-b1b6-2a9e63c6e8cc"/>
    <xsd:element name="properties">
      <xsd:complexType>
        <xsd:sequence>
          <xsd:element name="documentManagement">
            <xsd:complexType>
              <xsd:all>
                <xsd:element ref="ns2:_bpm_StatoId" minOccurs="0"/>
                <xsd:element ref="ns2:_bpm_OperazioneId" minOccurs="0"/>
                <xsd:element ref="ns2:_bpm_ErroreId" minOccurs="0"/>
                <xsd:element ref="ns2:_bpm_Sintesi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837d6-5e02-4ddb-838c-ba0b5d45ac79" elementFormDefault="qualified">
    <xsd:import namespace="http://schemas.microsoft.com/office/2006/documentManagement/types"/>
    <xsd:import namespace="http://schemas.microsoft.com/office/infopath/2007/PartnerControls"/>
    <xsd:element name="_bpm_StatoId" ma:index="4" nillable="true" ma:displayName="_bpm_StatoId" ma:hidden="true" ma:internalName="_bpm_StatoId" ma:readOnly="false">
      <xsd:simpleType>
        <xsd:restriction base="dms:Text"/>
      </xsd:simpleType>
    </xsd:element>
    <xsd:element name="_bpm_OperazioneId" ma:index="5" nillable="true" ma:displayName="_bpm_OperazioneId" ma:hidden="true" ma:internalName="_bpm_OperazioneId" ma:readOnly="false">
      <xsd:simpleType>
        <xsd:restriction base="dms:Text"/>
      </xsd:simpleType>
    </xsd:element>
    <xsd:element name="_bpm_ErroreId" ma:index="6" nillable="true" ma:displayName="_bpm_ErroreId" ma:hidden="true" ma:internalName="_bpm_ErroreId" ma:readOnly="false">
      <xsd:simpleType>
        <xsd:restriction base="dms:Text"/>
      </xsd:simpleType>
    </xsd:element>
    <xsd:element name="_bpm_Sintesi" ma:index="7" nillable="true" ma:displayName="Firma" ma:hidden="true" ma:internalName="_bpm_Sintesi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87970-36b3-4842-b1b6-2a9e63c6e8c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5cc5b43-1df7-43ed-8ef0-567b2d53ac8e}" ma:internalName="TaxCatchAll" ma:showField="CatchAllData" ma:web="b3287970-36b3-4842-b1b6-2a9e63c6e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ipo di contenuto"/>
        <xsd:element ref="dc:title" minOccurs="0" maxOccurs="1" ma:index="3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bpm_Sintesi xmlns="989837d6-5e02-4ddb-838c-ba0b5d45ac79" xsi:nil="true"/>
    <_bpm_StatoId xmlns="989837d6-5e02-4ddb-838c-ba0b5d45ac79" xsi:nil="true"/>
    <_bpm_OperazioneId xmlns="989837d6-5e02-4ddb-838c-ba0b5d45ac79" xsi:nil="true"/>
    <_bpm_ErroreId xmlns="989837d6-5e02-4ddb-838c-ba0b5d45ac79" xsi:nil="true"/>
    <lcf76f155ced4ddcb4097134ff3c332f xmlns="989837d6-5e02-4ddb-838c-ba0b5d45ac79">
      <Terms xmlns="http://schemas.microsoft.com/office/infopath/2007/PartnerControls"/>
    </lcf76f155ced4ddcb4097134ff3c332f>
    <TaxCatchAll xmlns="b3287970-36b3-4842-b1b6-2a9e63c6e8cc"/>
  </documentManagement>
</p:properties>
</file>

<file path=customXml/itemProps1.xml><?xml version="1.0" encoding="utf-8"?>
<ds:datastoreItem xmlns:ds="http://schemas.openxmlformats.org/officeDocument/2006/customXml" ds:itemID="{B1D814F8-8F73-419A-9FEE-EEA2B4A3A7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0C522E-0C49-456B-A096-441365641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837d6-5e02-4ddb-838c-ba0b5d45ac79"/>
    <ds:schemaRef ds:uri="b3287970-36b3-4842-b1b6-2a9e63c6e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E73E98-7040-4508-ADB6-18F93E5F1A0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b3287970-36b3-4842-b1b6-2a9e63c6e8cc"/>
    <ds:schemaRef ds:uri="http://schemas.microsoft.com/office/2006/metadata/properties"/>
    <ds:schemaRef ds:uri="989837d6-5e02-4ddb-838c-ba0b5d45ac79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SINTESI_ATTUAZIONE_ORDINANZE</vt:lpstr>
      <vt:lpstr>Eventi_calamitosi</vt:lpstr>
      <vt:lpstr>Alluvione_2014</vt:lpstr>
      <vt:lpstr>Sisma_2012_-_Provvisionali</vt:lpstr>
      <vt:lpstr>Alluvione_2014!Area_stampa</vt:lpstr>
      <vt:lpstr>'Sisma_2012_-_Provvisionali'!Area_stampa</vt:lpstr>
      <vt:lpstr>Alluvione_2014!Print_Area</vt:lpstr>
      <vt:lpstr>Alluvione_2014!Print_Titles</vt:lpstr>
      <vt:lpstr>Eventi_calamitosi!Print_Titles</vt:lpstr>
      <vt:lpstr>'Sisma_2012_-_Provvisionali'!Print_Titles</vt:lpstr>
      <vt:lpstr>Eventi_calamitosi!Titoli_stampa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Gelmuzzi Francesco</dc:creator>
  <cp:keywords/>
  <dc:description/>
  <cp:lastModifiedBy>Primerano Sabrina</cp:lastModifiedBy>
  <cp:revision/>
  <dcterms:created xsi:type="dcterms:W3CDTF">2017-04-11T13:14:02Z</dcterms:created>
  <dcterms:modified xsi:type="dcterms:W3CDTF">2026-01-14T13:35:27Z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0x010100CD74DB6187CF1B46918721DFABF8BDDD</vt:lpwstr>
  </property>
</Properties>
</file>