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IN03SRV\PTC_CorEventi$\EVENTI DAL 2008\ORDINANZE\SINTESI_ORDINANZE\ART 42 DLGS 33_2013\"/>
    </mc:Choice>
  </mc:AlternateContent>
  <xr:revisionPtr revIDLastSave="0" documentId="14_{9EFD1686-AA47-475D-8837-C4BBB2ABFF70}" xr6:coauthVersionLast="47" xr6:coauthVersionMax="47" xr10:uidLastSave="{00000000-0000-0000-0000-000000000000}"/>
  <bookViews>
    <workbookView xWindow="-108" yWindow="-108" windowWidth="23256" windowHeight="12576" firstSheet="1" activeTab="1" xr2:uid="{00000000-000D-0000-FFFF-FFFF00000000}"/>
  </bookViews>
  <sheets>
    <sheet name="SINTESI_ATTUAZIONE_ORDINANZE" sheetId="1" state="hidden" r:id="rId1"/>
    <sheet name="Eventi_calamitosi" sheetId="2" r:id="rId2"/>
    <sheet name="Alluvione_2014" sheetId="3" r:id="rId3"/>
    <sheet name="Sisma_2012_-_Provvisionali" sheetId="4" r:id="rId4"/>
  </sheets>
  <definedNames>
    <definedName name="_xlnm.Print_Area" localSheetId="2">Alluvione_2014!$A$1:$S$4</definedName>
    <definedName name="_xlnm.Print_Area" localSheetId="3">'Sisma_2012_-_Provvisionali'!$A$1:$S$4</definedName>
    <definedName name="Print_Area" localSheetId="2">Alluvione_2014!$A$1:$S$4</definedName>
    <definedName name="Print_Titles" localSheetId="2">Alluvione_2014!$1:$3</definedName>
    <definedName name="Print_Titles" localSheetId="1">Eventi_calamitosi!$1:$3</definedName>
    <definedName name="Print_Titles" localSheetId="3">'Sisma_2012_-_Provvisionali'!$1:$3</definedName>
    <definedName name="_xlnm.Print_Titles" localSheetId="1">Eventi_calamitosi!$1:$3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2" l="1"/>
  <c r="J9" i="2"/>
  <c r="O9" i="2"/>
  <c r="O7" i="2"/>
  <c r="L12" i="2"/>
  <c r="J12" i="2" l="1"/>
  <c r="L10" i="2" l="1"/>
  <c r="L4" i="2"/>
  <c r="M7" i="2"/>
  <c r="M4" i="4" l="1"/>
  <c r="L4" i="4"/>
  <c r="Q34" i="2"/>
  <c r="Q33" i="2"/>
  <c r="Q32" i="2"/>
  <c r="Q31" i="2"/>
  <c r="Q30" i="2"/>
  <c r="Q29" i="2"/>
  <c r="Q28" i="2"/>
  <c r="Q27" i="2"/>
  <c r="M22" i="2"/>
  <c r="M21" i="2"/>
  <c r="M20" i="2"/>
  <c r="M18" i="2"/>
  <c r="L17" i="2"/>
  <c r="M17" i="2" s="1"/>
  <c r="J16" i="2"/>
  <c r="J15" i="2"/>
  <c r="M15" i="2" s="1"/>
  <c r="L14" i="2"/>
  <c r="J14" i="2"/>
  <c r="M10" i="2"/>
  <c r="L8" i="2"/>
  <c r="J8" i="2"/>
  <c r="J7" i="2"/>
  <c r="L6" i="2"/>
  <c r="J5" i="2"/>
</calcChain>
</file>

<file path=xl/sharedStrings.xml><?xml version="1.0" encoding="utf-8"?>
<sst xmlns="http://schemas.openxmlformats.org/spreadsheetml/2006/main" count="458" uniqueCount="400">
  <si>
    <t>ORDINANZE</t>
  </si>
  <si>
    <t>EVENTI</t>
  </si>
  <si>
    <t>STATO ATTUAZIONE ORDINANZA AL 14/09/2017</t>
  </si>
  <si>
    <t>NOTE</t>
  </si>
  <si>
    <t>OCDPC 468/2017</t>
  </si>
  <si>
    <t>Crisi idrica 2017</t>
  </si>
  <si>
    <t>e' ancora in vigore la dichiarazione dello Stato di emergenza (dichiarato con DCM del 22/6/2017 e in vigore fino al 19/12/2017).
Piano degli interventi approvato con decreto del Presidente n° 149 del 4/8/2017. Gli interventi dovranno essere ultimati entro il 2/11/2017 (90 gg da pubblicazione decreto su BURERT).</t>
  </si>
  <si>
    <t>OCDPC 374/2016</t>
  </si>
  <si>
    <t>Contributi ai privati 2013-2015</t>
  </si>
  <si>
    <t>All.1 - privati: in corso liquidazioni dei contributi ai cittadini tramite finanziamento agevolato - "percorso banche".
All.2 - att. Produttive: in corso istruttoria delle domande (termine istruttoria entro 3/11/2017)</t>
  </si>
  <si>
    <t>All.1: termine esecuzione interventi: luglio 2018 per interventi di ripristino; luglio 2019 per interventi di demolizione e ricostruzione. (i termini decorrono dal 16/1/2017, data di pubblicazione in GU della DCM 29/12/2016 di autorizzazione degli importi)</t>
  </si>
  <si>
    <t>DGR 1257/2016</t>
  </si>
  <si>
    <t>Situazione emergenza art. 10 LR 1/2015 – piano 2016</t>
  </si>
  <si>
    <t>OCDPC 351/2016</t>
  </si>
  <si>
    <t>27 febbraio-27 marzo 2016</t>
  </si>
  <si>
    <t>Approvata ordinanza di subentro della Regione Emilia Romagna per la gestione delle attività (OCDPC n. 477 del 29/8/2017)</t>
  </si>
  <si>
    <r>
      <t xml:space="preserve">entro 30 giorni da pubblicazione dell'ord. su GU, il soggetto di cui all'art. 1, comma 1, dell'ordinanza del Capo del Dipartimento della protezione civile n. 351 del 3 giugno 2016 (Presidente RER in qualità di Commissario delegato) provvede ad inviare al  Dipartimento della protezione civile una relazione sulle attivita' svolte contenente l'elenco dei provvedimenti adottati, degli interventi conclusi e delle attivita' ancora in corso con relativo quadro
economico.
</t>
    </r>
    <r>
      <rPr>
        <b/>
        <sz val="11"/>
        <color rgb="FF000000"/>
        <rFont val="Calibri"/>
        <family val="2"/>
      </rPr>
      <t>--&gt; entro 6 ottobre 2017</t>
    </r>
  </si>
  <si>
    <t>DGR 1091/2016</t>
  </si>
  <si>
    <t>FSUE</t>
  </si>
  <si>
    <t>Contributo concesso allo Stato in data 9/10/2015.
Deve essere utilizzato entro 18 mesi:
- lavori e beni devono essere fatturati e quietanzati entro 9/4/2017;
- rendicontazione da inviare entro 9/5/2017;
- relazione dell'Agenzia a Comm. Europea entro 9/10/2017.</t>
  </si>
  <si>
    <t>OCDPC 292/2015</t>
  </si>
  <si>
    <t>13 e 14 settembre 2015 (PR e PC)</t>
  </si>
  <si>
    <t>Siamo nella fase di gestione affidata alla Regione post ordinanza di subentro. La contabilità speciale scade il 1/11/2017 e può essere prorogata per ulteriori 12 mesi.</t>
  </si>
  <si>
    <t>OCDPC 232/2015</t>
  </si>
  <si>
    <t>4-7 febbraio 2015</t>
  </si>
  <si>
    <t>Siamo nella fase di gestione affidata alla Regione post ordinanza di subentro. La contabilità speciale scade il 31/03/2018 e teoricamente può essere prorogata per ulteriori 2 mesi.</t>
  </si>
  <si>
    <r>
      <rPr>
        <b/>
        <sz val="11"/>
        <color rgb="FF000000"/>
        <rFont val="Calibri"/>
        <family val="2"/>
      </rPr>
      <t>Entro settembre:</t>
    </r>
    <r>
      <rPr>
        <sz val="11"/>
        <color rgb="FF000000"/>
        <rFont val="Calibri"/>
        <family val="2"/>
      </rPr>
      <t xml:space="preserve"> trasmettere relazione semestrale a DPC con stato avanzamento interventi e attività in corso.</t>
    </r>
  </si>
  <si>
    <t>DL 74/2014</t>
  </si>
  <si>
    <t xml:space="preserve">sisma 2012 eventi alluvionali  e tromba d'aria 2014 negli stessi territori </t>
  </si>
  <si>
    <t>OCDPC 202/2014</t>
  </si>
  <si>
    <t>13-14 ottobre 2014 (PR ePC)</t>
  </si>
  <si>
    <t>Siamo nella fase di gestione affidata alla Regione post ordinanza di subentro. La contabilità speciale scade il 18/12/2017 e può essere prorogata per ulteriori 12 mesi.</t>
  </si>
  <si>
    <r>
      <rPr>
        <b/>
        <sz val="11"/>
        <color rgb="FF000000"/>
        <rFont val="Calibri"/>
        <family val="2"/>
      </rPr>
      <t>Entro settembre</t>
    </r>
    <r>
      <rPr>
        <sz val="11"/>
        <color rgb="FF000000"/>
        <rFont val="Calibri"/>
        <family val="2"/>
      </rPr>
      <t>: trasmettere relazione semestrale a DPC con stato avanzamento interventi e attività in corso.</t>
    </r>
  </si>
  <si>
    <t>OCDPC 175/2014</t>
  </si>
  <si>
    <t>eventi alluvionali 17-19 gennaio 2014 (MO)</t>
  </si>
  <si>
    <t>Scaduta Contabilità Speciale il 3/5/17. Mancano 6 disposizioni di liquidazione. Successivamente si potrà chiudere la contabilità speciale, poi inviare a DPC Relazione finale e nuovo Piano x approvazione e successiva adozione DGR.</t>
  </si>
  <si>
    <t>OCDPC 174/2014</t>
  </si>
  <si>
    <t>ultima decade dicembre 2013-marzo 2014 (BO_FC_MO_PR_PC_RE_RN)</t>
  </si>
  <si>
    <t>Siamo nella fase di gestione affidata alla Regione post ordinanza di subentro. La contabilità speciale scade il 25/06/2018 (Approvata ordinanza di proroga n. 470 del 26/07/2017) e teoricamente può essere prorogata per ulteriore 1 mese.</t>
  </si>
  <si>
    <t>DPCM 23/03/2013</t>
  </si>
  <si>
    <t>OCDPC 83/2013</t>
  </si>
  <si>
    <t>marzo-aprile  e 3 maggio 2013</t>
  </si>
  <si>
    <t>La contabilità speciale è scaduta il 6/3/2017 e non è più rinnovabile come da nota del DPC prot. PC/9902 del 2/3/2017. La nota DPC chiede di inviare prospetto analitico delle attività ancora in corso e delle somme ancora presenti sulla CS.</t>
  </si>
  <si>
    <t>D.L.74/12</t>
  </si>
  <si>
    <t>sisma 2012</t>
  </si>
  <si>
    <t>DPCM 08/02/2012  (DGR 799/2014)</t>
  </si>
  <si>
    <t>Nevone febbraio 2012</t>
  </si>
  <si>
    <t>OPCM 3933/2011</t>
  </si>
  <si>
    <t>EMERGENZA UMANITARIA NORD AFRICA 2011</t>
  </si>
  <si>
    <t>0PCM 3911/2010</t>
  </si>
  <si>
    <t xml:space="preserve">eventi alluvionali periodo 9 - 18 marzo 2010 (FC) e eventi alluvionali periodo 15 - 16 giugno 2010 (PR)
</t>
  </si>
  <si>
    <r>
      <t xml:space="preserve">Nota DPC prot. PC/13131 del 22/3/2017: OK a trasferimento economie su bilancio Agenzia. 
Bozza di Piano trasmesso a DPC con nota prot. PG.393760 del 26/05/2017.
Il DPC ha risposto chiedendo nuovo piano perché alcuni interventi non sono ammissibili (prot. PC/2017/33953 del 31/7/2017.
</t>
    </r>
    <r>
      <rPr>
        <b/>
        <sz val="11"/>
        <color rgb="FF000000"/>
        <rFont val="Calibri"/>
        <family val="2"/>
      </rPr>
      <t>inviare a DPC nota di risposta del Presidente con correzioni richieste.</t>
    </r>
  </si>
  <si>
    <t>OPCM 3850/2010</t>
  </si>
  <si>
    <t>ultma decade dicembre 2009-primi giorni di genaio 2010</t>
  </si>
  <si>
    <r>
      <t>il DPC ha approvato proposta di piano con nota prot. PC/33776 del 28/7/2017. --</t>
    </r>
    <r>
      <rPr>
        <b/>
        <sz val="11"/>
        <color rgb="FF000000"/>
        <rFont val="Calibri"/>
        <family val="2"/>
      </rPr>
      <t>&gt; si può approvare nuovo piano con DGR (c'è bozza - vedi mail 8/9/2017)</t>
    </r>
  </si>
  <si>
    <t>OPCM 3835/2009</t>
  </si>
  <si>
    <t xml:space="preserve">avversita' atmosferiche verificatesi nel mese di aprile 2009 (PC, PR) e la costa regionale </t>
  </si>
  <si>
    <t>Il DPC ha dato OK x ultimo Piano, poi approvato con DGR n. 710 del 31/05/2017.</t>
  </si>
  <si>
    <t>0PCM 3744/2009</t>
  </si>
  <si>
    <t>eventi sismici del 23 dicembre 2008 (PR_RE_MO)</t>
  </si>
  <si>
    <t>Sono in corso le procedure di controllo a campione della documentazione di spesa presentata dagli enti attuatori per gli interventi finanziati, definite con determinazione del Direttore n° 1761 del 12/06/2017.</t>
  </si>
  <si>
    <t>PIANO OPCM 3744/2009</t>
  </si>
  <si>
    <t>OPCM  3734/2009</t>
  </si>
  <si>
    <t xml:space="preserve">eventi atmosferici  nei mesi di novembre e dicembre 2008.
</t>
  </si>
  <si>
    <t>Vedi DPCM 8/2/2017 (GU n.91 del 19/4/2017): eliminazione gestione contabile CS dopo istruttoria 18 mesi a cura del DPC a partire da giugno 2017 --&gt; istruttoria del DPC entro Ottobre.2018</t>
  </si>
  <si>
    <t>OPCM 3925/2011</t>
  </si>
  <si>
    <t>Accordo di Programma tra Ministero Ambiente e Regione Emilia-Romagna</t>
  </si>
  <si>
    <t>OPCM 3716/2008</t>
  </si>
  <si>
    <t>Monterenzio e Santa Sofia</t>
  </si>
  <si>
    <t>Inviata relazione chiusura CS a DPC prot. PG/489769 del 3/7/2017 ns prot. PC/29502 del 3/7/17.
tutti gli interventi sono stati ultimati e liquidati per 639.251,79. Rispetto alle risorse programmate pari a € 650.000.00, residuano in contabilità speciale € 17.748,21 da considerarsi economie che tornano allo Stato (vedi DPCM 8/2/2017)</t>
  </si>
  <si>
    <t>Il DPCM 8/2/2017 elencava per la regione Emilia Romagna questa ordinanza tra quelle per cui entro il 30/6/2017 era necessario chiudere la contabilità speciale.</t>
  </si>
  <si>
    <t>OPCM 3510/2006</t>
  </si>
  <si>
    <t xml:space="preserve"> comuni di Frassinoro e di Montefiorino, in provincia di Modena</t>
  </si>
  <si>
    <t>OPCM 3559/2006</t>
  </si>
  <si>
    <t>Eventi meteorologici 23-27 novembre 2005 Provincia di Rimini</t>
  </si>
  <si>
    <t>OPCM 3258/2002</t>
  </si>
  <si>
    <t xml:space="preserve">Eventi atmosferici mese di novembre 2002 </t>
  </si>
  <si>
    <t>D. LGS. 33/2013 E SS.MM.II. - INTERVENTI STRAORDINARI E DI EMERGENZA (ART. 42) 
Struttura incaricata della gestione a supporto del Commissario delegato: Agenzia regionale per la Sicurezza territoriale e la protezione civile (ARSTePC)</t>
  </si>
  <si>
    <t xml:space="preserve">ART. 42 COMMA 1 LETT. A) 
Provvedimenti adottati dal Commissario delegato, nominato con provvedimenti nazionali (D.L., OCDPC) </t>
  </si>
  <si>
    <t>ART. 42 COMMA 1 LETT. B) - 
Termini temporali fissati per l'esercizio dei poteri di adozione dei provvedimenti straordinari</t>
  </si>
  <si>
    <t>ART. 42 COMMA 1 LETT. C)  
Costi previsti e Costi effettivi</t>
  </si>
  <si>
    <t>ALTRE INFORMAZIONI</t>
  </si>
  <si>
    <t>EVENTI CALAMITOSI</t>
  </si>
  <si>
    <t>Provvedimenti del Commissario Delegato (decreti del Presidente della Regione o Determine del Direttore dell'ARSTPC)</t>
  </si>
  <si>
    <t>Pubblicazione sul Burert numero e data</t>
  </si>
  <si>
    <t>DICHIARAZIONE STATO D'EMERGENZA (DCM Deliberazione Consiglio Ministri art. 24 comma 1 d.lgs 1/2018)</t>
  </si>
  <si>
    <t>SCADENZA STATO EMERGENZA</t>
  </si>
  <si>
    <t>PROROGA STATO EMERGENZA</t>
  </si>
  <si>
    <t>SCADENZA PROROGA STATO EMERGENZA</t>
  </si>
  <si>
    <t>ORDINANZE CAPO DIPARTIMENTO DELLA PROTEZIONE CIVILE (OCDPC)</t>
  </si>
  <si>
    <t>PROVVEDIMENTI NAZIONALI, COMUNITARI DI STANZIAMENTO RISORSE O DONAZIONI</t>
  </si>
  <si>
    <t>IMPORTO TOTALE RISORSE STANZIATE CON   PROVVEDIMENTI NAZIONALI, COMUNITARI O DERIVANTI DA DONAZIONI</t>
  </si>
  <si>
    <t xml:space="preserve">COSTO PREVISTO 
(IMPORTO PROGRAMMATO CON PROVVEDIMENTI COMMISSARIALI)
</t>
  </si>
  <si>
    <t>TOTALE COSTO PREVISTO</t>
  </si>
  <si>
    <t>RISORSE ANCORA DISPONIBILI (DA PROGRAMMARE O DA RESTITUIRE)</t>
  </si>
  <si>
    <t>NUMERO CONTABILITA' SPECIALE</t>
  </si>
  <si>
    <t>IMPORTO EFFETTIVAMENTE INCASSATO SULLA CONTABILITA' SPECIALE ALLA DATA DEL 31/12/2023</t>
  </si>
  <si>
    <t>RISORSE TRASFERITE O DA TRASFERIRE A SEGUITO CHIUSURA CONTABILITA' SPECIALI</t>
  </si>
  <si>
    <t>NOTE: Le Delibere di Giunta regionale (DGR) o i Decreti o le Determine richiamati nelle note sono quelli che hanno disposto, su autorizzazioni ex OCDPC, il trasferimento delle risorse che residuano nelle contabilità speciali al bilancio dell'amministrazione ordinariamente competente (Regione o ARSTePC) per il completamento degli interventi ex art. 27, c. 5, del Codice di protezione civile di cui al D.lgs. n. 1/2018</t>
  </si>
  <si>
    <t>LINK</t>
  </si>
  <si>
    <t>eventi meteorologici verificatisi nei giorni dal 23 ottobre 2023 ai primi giorni del mese di novembre 2023 nel territorio delle province di Piacenza, Parma, Reggio Emilia, Modena, Bologna e Ravenna</t>
  </si>
  <si>
    <t>DCM 16/01/2024</t>
  </si>
  <si>
    <t>OCDPC 1070 del 12/02/2024</t>
  </si>
  <si>
    <t>DCM del 16/01/2024
11.800.000,00</t>
  </si>
  <si>
    <t>https://protezionecivile.regione.emilia-romagna.it/piani-sicurezza-interventi-urgenti/ordinanze-piani-e-atti-correlati-dal-2008/eventi-ottobre-novembre-2023</t>
  </si>
  <si>
    <t>eventi sismici verificatisi il giorno 18 settembre 2023 nel territorio dei Comuni di Brisighella, in provincia di Ravenna, Castrocaro Terme e Terra del Sole, Modigliana, Predappio, Rocca San Casciano e Tredozio, in provincia di Forlì-Cesena</t>
  </si>
  <si>
    <t>1) ordinanza n. 2 del 16/01/22024
2) decreto Pres. n. 3 del 16/01/2024
3) decreto n. 6 del 18/01/2024
4) decreto n. 34 del 22/03/2024</t>
  </si>
  <si>
    <t>1) n. 14 del 18/01/2024
2) n. 14 del 18/01/2024
3) n. 18 del 22/01/2024
4) n. 89 del 25/03/2024</t>
  </si>
  <si>
    <t>DCM del 3/11/2023</t>
  </si>
  <si>
    <t>OCDPC 1042 del 27/11/2023</t>
  </si>
  <si>
    <t>DCM del 3/11/2023
6.000.000,00</t>
  </si>
  <si>
    <t>1) 5.237.403,14 di cui 2.500.000,00 quali contributi per l’attuazione degli interventi di cui all’art. 4 dell’OCDPC 1042/2023</t>
  </si>
  <si>
    <t>https://protezionecivile.regione.emilia-romagna.it/piani-sicurezza-interventi-urgenti/ordinanze-piani-e-atti-correlati-dal-2008/eventi-sismici-settembre-2023</t>
  </si>
  <si>
    <t>eventi a partire dal 22 al 27 luglio 2023 (PR, RE, MO, BO, FE, RA, FC)</t>
  </si>
  <si>
    <t xml:space="preserve">
1) decreto Pres. n. 163 del 26/10/2023 (direttive contributi privati e attt. Produttive)
2) decreto Pres. n. 187 del 13/12/2023 (primo stralcio + direttiva CAS)
3) decreto Pres. n. 188 del 14/12/2023 (proroga termine domande contributi privati e att. Produttive)
</t>
  </si>
  <si>
    <t>1) n. 299 del 27/10/2023
2)  n.350 del 15/12/2023
3)  n.350 del 15/12/2023</t>
  </si>
  <si>
    <t>DCM 28/08/2023</t>
  </si>
  <si>
    <t xml:space="preserve">OCDPC 1022 del 15/09/2023
</t>
  </si>
  <si>
    <t>1) DCM 28/08/2023
4.500.000,00</t>
  </si>
  <si>
    <t>1) 4.500.000,00</t>
  </si>
  <si>
    <t>https://protezionecivile.regione.emilia-romagna.it/piani-sicurezza-interventi-urgenti/ordinanze-piani-e-atti-correlati-dal-2008/eventi-22-27-luglio-2023</t>
  </si>
  <si>
    <t>eventi a partire dal 1° maggio 2023 (RE, MO, BO, FE, RA, FC, RN)</t>
  </si>
  <si>
    <t>1) decreto Pres. n. 74 del 28/05/2023 (primo stralcio+direttiva CAS)
2) decreto Pres. n. 85 del 15/6/2023 (secondo stralcio)
3) decreto Pres. n. 130 del 4/08/2023 (prima rimodulazone)
4) decreto Pres. n. 136 del 7/09/2023 (terzo stralcio)
5) decreto Pres. n. 161 del 26/10/2023 (quarto stralcio)
6) decreto Pres. n. 5 del 17/01/2024 (quinto stralcio)
7) decreto Pres. n. 10 del 26/01/2024 (convenzione Fintecna S.p.A.)</t>
  </si>
  <si>
    <t>1) n. 136 del 28/05/2023
2) n. 160 del 16/06/2023
3) n. 229 del 8/0/2023
4) n. 261 del 27/06/2023
5) n. 299 del 27/10/2023 
6) n. 16 del 19/01/2024
7) n. 45 del 14/02/2024</t>
  </si>
  <si>
    <t xml:space="preserve">DCM 4/05/2023 
ESTENSIONE DCM 23/05/2023 </t>
  </si>
  <si>
    <t>DCM 20/03/2024</t>
  </si>
  <si>
    <t xml:space="preserve"> OCDPC 992 dell'8/05/2023 
OCDPC 997 del 24/05/2023
OCDPC 1029 del 6/10/2023
</t>
  </si>
  <si>
    <t>1)DCM 4/05/2023
10.000,00 
2)ESTENSIONE DCM 23/05/2023
20.000.000,00
3)ART 18 DEL DECRETO-LEGGE N. 61/2023 (NOTA 38344 DEL 27/07/2023 )
23.000.000,00</t>
  </si>
  <si>
    <t xml:space="preserve">1) 10.000.000,00
2) 20.000.000,00
3) 20.000.000,00
</t>
  </si>
  <si>
    <t>https://protezionecivile.regione.emilia-romagna.it/piani-sicurezza-interventi-urgenti/ordinanze-piani-e-atti-correlati-dal-2008/eventi-maggio-2023</t>
  </si>
  <si>
    <t>Eventi dal 22 novembre al 5 dicembre 2022 nel territorio dei comuni di 
Comacchio, Goro e Codigoro, in provincia di Ferrara, di Cesenatico, Gatteo e Savignano sul 
Rubicone, in provincia di Forlì-Cesena e di Ravenna</t>
  </si>
  <si>
    <t>1) decreto Pres. n.37 del 12/4/2023 (primo stralcio)
2) decreto Pres. n.33 del 23/03/2023 (direttive contributi privati e att produttive)
3) decreto Pres. n. 176 del 23/11/2023 (secondo stralcio)
4) decreto Pres. n.  29 del 14/03/2024 (approvazione schema di accordo tra Ag. Demanio Dir. Regionale ER, Raggruppamento Carabinieri - Rep. Biodiversità Punta Marina e ARSTPC)
5) decreto Pres. n. 9 del 26/01/2024 (assegnazione prime misure economiche privati e att produttive)</t>
  </si>
  <si>
    <t>1) n.102 del 13/04/2023
2) n. 86 del 30/03/2023
3) n. 330 del 28/11/2023
5) n. 45 del 14/02/2024</t>
  </si>
  <si>
    <t xml:space="preserve">DCM del 2/02/2023
</t>
  </si>
  <si>
    <t>DCM del 25/01/2024</t>
  </si>
  <si>
    <t xml:space="preserve">OCDPC 966 del 15/02/2023 
</t>
  </si>
  <si>
    <t>1)DCM del 2/02/2023
16.173.000,00
2)DCM del 7/09/2023
5.395.000,00</t>
  </si>
  <si>
    <t>1) 16.173.000,00
2) 5.395.000,00 (di cui  442.205,1 per contributi privati e attività produttive)</t>
  </si>
  <si>
    <t>https://protezionecivile.regione.emilia-romagna.it/piani-sicurezza-interventi-urgenti/ordinanze-piani-e-atti-correlati-dal-2008/eventi-22-novembre-5-dicembre-2022-ocdpc-n-966-2022</t>
  </si>
  <si>
    <t>Eventi dal 17 al 19 agosto 2022 nel territorio delle Province di Ferrara, di Modena e di Parma</t>
  </si>
  <si>
    <t>1) decreto Pres. n. 177 del 15/12/2022 (primo stralcio)
2) decreto Pres. n. 166 del 25/11/2022 (direttive contributi privati e att prod)
3) decreto Pres. n. 45 del 18/04/2023 (assegnazione risorse ai comuni prime misure privati e att. produttive)
4) decreto Pres. n. 98 del 23/6/2023 (secondo stralcio)
5) decreto Pres. n. 28 del 14/03/2024 rettifica decreto n. 45/2023</t>
  </si>
  <si>
    <t>1) n.373 del 16/12/2022
2) n.352 del 28/11/2022
3) n.116 del 10/05/2023 
4) n.170 del 26/06/2023
5) n. 92 del 27/03/2024</t>
  </si>
  <si>
    <t>DCM 5/10/2022</t>
  </si>
  <si>
    <t xml:space="preserve">DCM del 25/09/2023 </t>
  </si>
  <si>
    <t>OCDPC 940 del 31/10/2022</t>
  </si>
  <si>
    <t xml:space="preserve">1) DCM 5/10/2022
 7.800.000,00
2) DCM 16/03/2023
5.650.000,00
</t>
  </si>
  <si>
    <t>https://protezionecivile.regione.emilia-romagna.it/piani-sicurezza-interventi-urgenti/ordinanze-piani-e-atti-correlati-dal-2008/eventi-agosto-2022</t>
  </si>
  <si>
    <t>Crisi di approvvigionamento idropotabile nel territorio regionale 2022</t>
  </si>
  <si>
    <t>1) decreto Pres. n. 118 del 3/08/2022 (primo stralcio)
2) decreto Pres. n.  167 del 25/11/2022 (rimod)
3) decreto Pres. n. 80 del 05/06/2024 (seconda rimod)</t>
  </si>
  <si>
    <t>1) n. 243 del 5/08/2022
2) n. 363 del 7/12/2022
3) n. 191 del 19/06/2024</t>
  </si>
  <si>
    <t>DCM 4/07/2022</t>
  </si>
  <si>
    <t>DCM 28/12/2022</t>
  </si>
  <si>
    <t>OCDPC 906 del 21/07/2022
OCDPC 970 del 28/02/2023
OCDPC 1053 del 9/01/2024</t>
  </si>
  <si>
    <t>1) DCM 4/07/2022 10.900.000,00</t>
  </si>
  <si>
    <t>1) 10.900.000,00</t>
  </si>
  <si>
    <t>https://protezionecivile.regione.emilia-romagna.it/piani-sicurezza-interventi-urgenti/ordinanze-piani-e-atti-correlati-dal-2008/emergenza-per-deficit-idrico-2022/emergenza-per-deficit-idrico-2022</t>
  </si>
  <si>
    <t xml:space="preserve">Emergenza Ucraina </t>
  </si>
  <si>
    <t>1) Decreto Pres. n. 23 del 9/03/2022
2) Decreto Pres. n. 25 del 09/03/2022
3) Decreto Pres. n. 35 del 22/03/2022
4) Decreto Pres. n. 36 del 23/03/2022
5) Decreto Pres. n. 37 del 23/03/2022
6) Decreto Pres. n. 41 del 28/03/2022
7) Decreto Pres. n. 45 del  04/04/2022 (rett. DPC 37/2022)
8)Decreto Pres n. 51 del 12/04/2022
9) Decreto Pres. n. 53 del 14/04/2022
10) Decreto Pres. n. 58 del 15/04/2022
11) Decreto Pres. n. 100 del 22/06/2022
12) Decreto Pres. 164 del 24/11/2022
13)Decreto Pres. 184 del 28/12/2022
14) Decreto Pres. 2 del 10/01/2023
15) Decreto Pres. 13 del 08/02/2023
16) Decreto Pres. 180 del 30/11/20223</t>
  </si>
  <si>
    <t>1) n. 82 del 30/03/2022
2) n. 82 del 30/03/2022
3) n. 82 del 30/03/2022
4)  n. 74 del 23/03/2022
5) n. 77 del 25/03/2022
6) n.103 del 13/04/2022 
7) n.103 del 13/04/2022
8) n.118 del 27/04/2022
9) n. 109 del 15/05/2022
10) n.110 del 19/04/2022
11) n. 210 del 06/07/2022
12) n. 363 del 07/12/2022
14) n. 27 del 01/02/2023</t>
  </si>
  <si>
    <t>DCM del 28/02/2022</t>
  </si>
  <si>
    <t>- Emergenza nazionale L.197/2022 
(art. 1, comma 669);
- Emergenza estero DCM 28/12/2022</t>
  </si>
  <si>
    <t>- Emergenza nazionele 31/12/2023
- Emergenza estero 24/05/2023</t>
  </si>
  <si>
    <t>OCDPC 870 del 2/03/2022, OCDPC 927 del 03/10/2022 e successive</t>
  </si>
  <si>
    <t xml:space="preserve">Anticipazione risorse in contabilità speciale 
</t>
  </si>
  <si>
    <t>12.526.320,00 importo trasferito alla Direzione Generale cura della persona, salute e welfare, con decreto del Commissario delegato n. 164/2022, ai sensi dell'art. 31 lettera c) del D.L. 21 del 21/03/2022, convertito con modificazioni dalla L. 51 del 20/05/2022.</t>
  </si>
  <si>
    <t>https://protezionecivile.regione.emilia-romagna.it/ucraina</t>
  </si>
  <si>
    <t>Eventi meteorologici dal 1° al 10 dicembre 2020 nei territori delle province di Modena, Bologna, Ferrara e Reggio Emilia</t>
  </si>
  <si>
    <t>1)  Decreto Pres. n. 17 del 18/02/2021 (Piano degli interventi 1 stralcio)
2) Decreto Pres. n.113 del 13/07/2021 (Piano degli interventi 2 stralcio)
3) Decreto Pres. n. 44 del 31/03/2022 (Piano degli interventi 3 stralcio)
4) Decreto Pres n. 34 del 21/03/2022 (privati e att prod)
5) Decreto Pres. n. 156 del 7/11/2022 (disposizioni operative per ulteriore sostegno privati e att prod.)
6) Decreto Pres. n. 11 del 2/02/2023 (prima Rimodulazione del 1 e 2 stralcio)
7) Decreto Pres. n. 177 del 24/11/2023 (seconda Rimodulazione del 1 e 2 stralcio)
8) Decreto Pres. n. 51 del 29/04/2024 (terza Rimodulazione del 1, 2 e 3 stralcio)</t>
  </si>
  <si>
    <t>1) n. 41 del 22/02/2021
2) n. 242 del 04/08/2021
3) n. 103 del 13/04/2022
4) n. 71 del 21/03/2022
5) n. 339 del 11/11/2022
6) n. 30 del 03/02/2023
7) n. 330 del 28/11/2023
8) n. 130 del 30/04/2024</t>
  </si>
  <si>
    <t xml:space="preserve">DCM del 23/12/2020 </t>
  </si>
  <si>
    <t>DCM del 29/12/2021</t>
  </si>
  <si>
    <t xml:space="preserve">OCDPC 732/2020 del 31/12/2020
OCDPC 803/2021 del 28/10/2021
OCDPC 839 del 12/01/2022
</t>
  </si>
  <si>
    <t>1) DCM del 23/12/2020 
17.600.000,00
2) DCM  del 20/05/2021 (ulteriori risorse)
25.122.462,32 
(di cui 14.699.144,97 per privati e imprese)
3) ART 1 COMMA 700 L 178/2020 come modificato dall'art. 17 comma 2 DL 146/2021 convert in L215/2021
978.478,23</t>
  </si>
  <si>
    <t xml:space="preserve">1) 33.578.075,14 (1°, 2° stralcio e 3a rimodualzione)
2) 9.129.387,18 (su 14.699.144,97) contributi a Privati e Attività produttive
3) 978.478,23
</t>
  </si>
  <si>
    <t>Importo incassato e pagato sono comprensivi di euro 100.000.000 previsti dal comma 9, art 77, DL 73/2021 convertito in L. 106/2021 da programmare con Delibere di giunta regionale previo relativo trasferimento con decreto commissariale dalla contabilità speciale al bilancio regionale</t>
  </si>
  <si>
    <t>https://protezionecivile.regione.emilia-romagna.it/piani-sicurezza-interventi-urgenti/ordinanze-piani-e-atti-correlati-dal-2008/eventi-dicembre-2020</t>
  </si>
  <si>
    <t>Emergenza COVID</t>
  </si>
  <si>
    <t>1) Decreto Pres. n. 27 del 04/03/2020
2) Decreto Pres. n. 76 del 08/05/2020
3) Decreto Pres. n. 93 del 9/05/2020
4) Decreto Pres. n. 105 del 12/06/2020
5) Decreto Pres. n. 155 del 31/07/2020
6) Decreto Pres. n. 158 del 11/08/2020
7) Decreto Pres. n. 185 del 07/10/2020
8) Decreto Pres. n. 215 del 12/11/2020
9) Decreto Pres. n. 49 del 16/04/2021
10) Decreto Pres. n. 66 del 30/04/2021
11) Decreto Pres. n. 76 del 14/05/2021
12) Decreto Pres. n. 106 del 07/07/2021
13) Decreto Pres. n. 119 del 26/07/2021
14) Decreto Pres. n. 121 del 27/07/2021
15) Decreto Pres. n. 124 del 27/07/2021
16) Decreto Pres. n. 125 del 27/07/2021
17) Decreto Pres. n. 173 del 14/12/2021
18) Decreto Pres. n. 175 del 15/12/2021
19) Decreto Pres. n. 30 del 18/03/2022
20) Decreto Pres. n. 38 del 24/03/2022
21) Decreto Pres. n. 83 del 20/05/2022
22) Decreto Pres. n. 181 del 23/12/2022
23) Decreto Pres. n. 182 del 23/12/2022</t>
  </si>
  <si>
    <t>1) n. 56 del 05/03/2020
2) n. 145 del 11/05/2020
3) n. 181 del 03/06/2020
4) n. 197 del 15/06/2020
5) n. 271 del 03/08/2020
6) n. 285 del 12/08/2020
7) n. 342 del 08/10/2020
8) n. 406 del 25/11/2020
9) n. 123 del 28/04/2021
10) n.137 del 12/05/2021
11) n.157 del 26/05/2021
12) n.256 del 18/08/2021
13) n.242 del 04/08/2021
14) n.256 del 18/08/2021
15) n. 256 del 18/08/2021
16) n.256 del 18/08/2021
17) n.1 del 05/01/2022 
18) n.1 del 05/01/2022
19) n. 82 del 30/03/2022</t>
  </si>
  <si>
    <t xml:space="preserve">DCM del 31/01/2020 e successivi </t>
  </si>
  <si>
    <t>DL 221/2021 (art 1)</t>
  </si>
  <si>
    <t>OCDPC 630/2020 e seguenti</t>
  </si>
  <si>
    <t xml:space="preserve">1) Trasferimenti in contabilità speciale secondo la procedura nazionale di rendicontazione 
13.832.006,17
2) DONAZIONI 
12.559.273,15
</t>
  </si>
  <si>
    <t xml:space="preserve"> 1) 13.939.149,99
2) 12.559.273,15 (importo programmato al 31/12/2022) </t>
  </si>
  <si>
    <t xml:space="preserve"> -   </t>
  </si>
  <si>
    <t>1) 13.939.149,99
2) 12.536.082,44 (al netto della minore spesa determinatasi a conclusione del progetto, restituita al donatore - donazione vincolata)</t>
  </si>
  <si>
    <t>https://protezionecivile.regione.emilia-romagna.it/piani-sicurezza-interventi-urgenti/emergenza-coronavirus-atti-e-provvedimenti</t>
  </si>
  <si>
    <t>Eventi meteorologici verificatisi nel mese di novembre 2019 nel territorio regionale</t>
  </si>
  <si>
    <t xml:space="preserve">1) Decreto Pres. n. 5 del 15/01/2020 (direttive contributi a privati e attività produttive)
2) Decreto Pres. n. 54 del 2 aprile 2020  (1 stralcio)
3) Decreto Pres. n. 83 del 19/05/2020 (disposizioni esplicative del decreto n. 5/2020)
4) Decreto Pres. n. 135 del 2 luglio 2020 (2 stralcio)
5) Decreto Pres. n. 64 del 30/04/2021 (modifica CUP, titolo e sogg att)
6) Decreto Pres. n. 80 del 21/05/2021 (modifica ulteriori CUP)
7) Decreto Pres. n. 108 del 8/07/2021 (FSUE 2019)
8) Decreti Pres. n. 89 del 11/06/2021, n.99 del 21/06/2021, n.158 del 10/11/2021 (risorse ai comuni per contributi a privati e attività produttive danneggiati)
9) Decreto Pres. n. 20 del 24/02/2022 (3 stralcio Fondi FSUE 2019; rimodulazioni/integrazioni)
10) Decreto Pres. n. 52 del 14/04/2022 (4 stralcio; correzione CUP)
11) Decreto Pres. n. 122 dell'8/08/2022 (1 rimod. 1-2-3-4 stralcio: compensazione prezzi; modifica CUP; annullamento interventi)
12) Decreto Pres. n. 7 del 24/01/2023 (2 rimod. 1-2-3-4 stralcio: compensazione prezzi; annullamento interventi, nuova programmazione, modifica CUP e titolo)
</t>
  </si>
  <si>
    <t>1) n.10 del 16/01/2020 
2) n. 100 del 3/04/2020
3) n.188 del 10/06/2020
4) n. 235 del 3/07/2020
5)  n. 137 del 12/05/2021
6) n. 170 del 9/06/2021
7) n. 211 del 13/07/2021
8) n. 193 del 23/06/2021, n. 205 del 7/07/2021, n.330 del 24/11/2021
9) n. 50 del 25/02/2022
10) n.118 del 27/04/2022
11) n. 259 del 17/08/2022
12) n. 20 del 25/01/2023</t>
  </si>
  <si>
    <t>DCM del 14_11_2019 VENEZIA
DCM del 2_12_2019 estensione a Emilia Romagna dello Stato di Emergenza nazionale</t>
  </si>
  <si>
    <t>DCM 3/12/2020</t>
  </si>
  <si>
    <t xml:space="preserve">OCDPC 622/2019
OCDPC 807/2021
OCDPC 814/2021
OCDPC 822/2022
OCDPC 839/2022
</t>
  </si>
  <si>
    <t xml:space="preserve">1) DCM del 2/12/2019
24.438.027,72
2) DCM del 17/01/2020
47.110.988,59
 3) Decisione di esecuzione della Commissione europea del 9 settembre 2020 C(2020) 6272 final
FSUE 2019
PSN/0030272 del 22/05/2020 
23.093.102,91
4) DCM del 20/05/2021 (ulteriori risorse)
1.009.440,65 (privati e imprese)
5) ART 1 COMMA 700 L. 178/2020 comma 2 DL 146/2021 conv. in L 215/2021
11.080.471,86
6) ART 1 COMMA 700 L. 178/2020 comma 2 DL 146/2021 conv. in L 215/2021 8.728.006,37
</t>
  </si>
  <si>
    <t>1) 24.063.116,52
2) 47.485.899,79
3) 23.093.102,91
4) 1.001.690,66 contributi a Privati e Attività Produttive
5) e 6) 11.080.471,86+8.728.006,37</t>
  </si>
  <si>
    <t>1) 7.749,99 (privati)</t>
  </si>
  <si>
    <t>https://protezionecivile.regione.emilia-romagna.it/piani-sicurezza-interventi-urgenti/ordinanze-piani-e-atti-correlati-dal-2008/eccezionali-eventi-meteorologici-di-novembre-2019/eccezionali-eventi-meteo-novembre-2019</t>
  </si>
  <si>
    <t>Eccezionali eventi meteorologici del 22 giugno 2019 Bologna, Modena, Reggio Emilia</t>
  </si>
  <si>
    <t xml:space="preserve">1) Decreto Pres. n.168 del 31/10/2019
 2) Decreto Pres. n. 5 del 15/01/2020 (direttive contributi a privati e attività produttive)
3) Decreto Pres. n. 50 del 27/03/2020 (Approvazione 2 stralcio)
4) Decreto Pres. n. 83 del 19/05/2020 (disposizioni esplicative del decreto n. 5/2020)
5) Decreti Pres. n. 89/2021, 158/2021 (risorse ai comuni per contributi a privati e attività produttive danneggiati)
</t>
  </si>
  <si>
    <t>1) n. 62 del 13/11/2019 
2)
3) n. 116 del 15/04/2020
4)</t>
  </si>
  <si>
    <t xml:space="preserve">DCM 06/08/2019
G.U. n. 191 del 16/08/2019
3.600.000
DCM  23/01/2020
G.U. n. 26 del 1/02/2020
2.750.821,77
</t>
  </si>
  <si>
    <t>DCM 3/09/2020</t>
  </si>
  <si>
    <t>OCDPC 605/2019</t>
  </si>
  <si>
    <t>1) DCM 06/08/2019
3.600.000
2) DCM  23/01/2020
2.750.821,77
3) DCM 20/05/2021 (ulteriori risorse) 3.695.102,58 (privati e imprese)</t>
  </si>
  <si>
    <t>1) 3.600.000
2) 2.750.821,77
3) 3.695.102,58 contributi a Privati e Attività Produttive</t>
  </si>
  <si>
    <t>6.719.713,93 
(Importo al netto delle restituzioni)</t>
  </si>
  <si>
    <t>Decreto n. 141 del 29/09/2023 (Piano economie)
Decreto n. 167 del 9/11/2023 (chiusura CS e trasferimento risorse residue a Bilancio Agenzia e Dipartimento della protezione civile)
Decreto n. 22 del 23/02/2054 (rideterminazione risorse residue e trasferimento a Dipartimento della proetzione civile)</t>
  </si>
  <si>
    <t>https://protezionecivile.regione.emilia-romagna.it/piani-sicurezza-interventi-urgenti/ordinanze-piani-e-atti-correlati-dal-2008/eccezionali-eventi-meteorologici-22-giugno-2019</t>
  </si>
  <si>
    <t xml:space="preserve"> Eccezionali eventi meteorologici verificatisi nel mese di maggio 2019
nel territorio regionale</t>
  </si>
  <si>
    <t>1) Decreto Pres. n. 130 del 27/08/2019
2) Decerto Pres n. 178 del 21/11/2019 (Rimodulazione)
3) Decreto Pres. n. 5 del 15/01/2020 (direttive contributi a privati e attività produttive)
4) Decreto Pres. n. 60 del 7/04/2020 (Secondo stralcio)
5) Decreto Pres. n. 83 del 19/05/2020 (disposizioni esplicative del decreto n. 5/2020)
6) Decreto Pres. n. 141 del 9/07/2020 (Terzo stralcio) 
7) Decreto Pres. n. 101 del 25/06/2021 (Quarto stralcio)
8) Decreti Pres. n. 89/2021, 158/2021 (risorse ai comuni per contributi a privati e attività produttive danneggiati)
9) Decreti Pres. n. 170 del 7/12/2022 rimodulazione 2 stralcio
10) Decreto Pres. n. 84 del 15/06/2023 (rimodulazione 1, 2 e 4 stralcio)</t>
  </si>
  <si>
    <t>1) n. 282 del 28/08/2019
2) n. 411 del 11/12/2019
3) 
4) n. 110 del 09/04/2020
5)
6) n. 256 del 22/07/2020
7) n. 205 del 7/07/2021
8) n.193 del 23/06/2021, n. 330 del 24/11/2021
9) n.377 del 21/12/2022
10)  n.160 del 16/06/2023</t>
  </si>
  <si>
    <t>DCM 26/06/2019</t>
  </si>
  <si>
    <t>DCM 14/07/2020</t>
  </si>
  <si>
    <t>OCDPC 600/2019</t>
  </si>
  <si>
    <t xml:space="preserve">1) DCM 26/06/2019
19.000.000
2) DCM  23/01/2020
25.400.000,00
3) DCM  20/05/2021 (ulteriori risorse) 
776.509,27 (privati eimprese)
</t>
  </si>
  <si>
    <t>1) 19.000.000
2) 25.400.000
3) 776.509,27 contributi a Privati e Attività Produttive</t>
  </si>
  <si>
    <t>40.080.213,91
(Importo al netto delle restituzioni)</t>
  </si>
  <si>
    <t>Decreto n. 126 del 3/8/2023 (piano economie) 
Decreto n. 140 del 29/09/2023 (chisura Cs e trasferimento risorse residue Agenzia e Dipartimento della proteizone civile)</t>
  </si>
  <si>
    <t>https://protezionecivile.regione.emilia-romagna.it/piani-sicurezza-interventi-urgenti/ordinanze-piani-e-atti-correlati-dal-2008/eccezionali-eventi-meteorologici-maggio-2019/eccezionali-eventi-meteorologici-maggio-2019</t>
  </si>
  <si>
    <t>Eccezionali eventi
meteorologici verificatisi a partire dal 2 ottobre 2018 (ER 27 ottobre - 5 Novembre 2018)</t>
  </si>
  <si>
    <t>1) Decreto Pres. n. 190 del 14/12/2018 (Piano degli interventi)
2) Decreto Pres. n. 105 del 28/06/2019 - Decreto Pres. n. 148 del 30/09/2019 - Decreto Pres. n. 68 del 24/04/2020 (Privati e imprese)
3) Decreto Pres. n. 10 del 21/1/2020 (Piano degli interventi FSUE)
4) Decreto Pres. n. 146 del 11/10/2021 (Rimodulazione Piano)</t>
  </si>
  <si>
    <t>1) n. 395 del 17/12/2018
2) n. 208 del 1/07/2019 - n. 327 del 16/10/2019 - n. 149 del 13/05/2020
3) n. 14 del 23/01/2020
4) n. 307 del 27.10.2021</t>
  </si>
  <si>
    <t>DCM 08/11/2018</t>
  </si>
  <si>
    <t>art. 1 comma 4-duodevicies DL 125/2020 conv. Legge 159/2020</t>
  </si>
  <si>
    <t>OCDPC 558/2018
OCDPC 559/2018
OCDPC 601/2019</t>
  </si>
  <si>
    <t>1) DCM 08/11/2018
G.U. n. 266 del 15/11/2018
1.500.000
2) DPCM 21/02/2019
G.U. n. 50 del 28/02/2019 
1.680.098,1
3) Decisione di esecuzione della Commissione Europea C(2019) 7564 final del 18.10.2019 
FSUE 2018
DPC/PSN/41978 del 09/08/2019 
4.140.024,00</t>
  </si>
  <si>
    <t>1) 1.500.000,00
2) 180.277,00 (1.680.098,10 contributi a Privati e Attività Produttive)
3) 4.140.024,00</t>
  </si>
  <si>
    <t>1) 6.480.073,05
2) 0,26</t>
  </si>
  <si>
    <t>Compreso contributi a imprese e privati per l'importo di euro 180.277,00 e al netto delle restituzioni di euro 223,26
Accrediti non dovuti di Euro 0,26 - da restituire
Decreto n. 165 del 7/11/2023 Piano economie FSUE
Decreto n. 185 del 13/12/2023 Piano economie FEN</t>
  </si>
  <si>
    <t>https://protezionecivile.regione.emilia-romagna.it/piani-sicurezza-interventi-urgenti/ordinanze-piani-e-atti-correlati-dal-2008/ordinanza-558-2018
https://protezionecivile.regione.emilia-romagna.it/piani-sicurezza-interventi-urgenti/ordinanze-piani-e-atti-correlati-dal-2008/fsue-2018/fsue-2018</t>
  </si>
  <si>
    <t xml:space="preserve">1) Decreto Pres. n. 38 del 16/03/2020 (piano degli inetreventi)
2) Decreto Pres. n. 12 del 11/02/2021
(Scadenze rendicontazione) </t>
  </si>
  <si>
    <t>1) n. 96 del 01/04/2020
2) n. 57 del 03/03/2021</t>
  </si>
  <si>
    <t>Decreto fiscale annualità 2020</t>
  </si>
  <si>
    <t xml:space="preserve">1) DL n. 119 del 23/10/2018 convertito in Legge n. 136/2018 Art. 24-quater
2) DPCM del 4/04/2019
</t>
  </si>
  <si>
    <t>Per i maggiori pagamenti effettuati sull'annualità 2020 sono state utilizzate le risorse di cassa relative all'annualità 2019.</t>
  </si>
  <si>
    <t>https://protezionecivile.regione.emilia-romagna.it/piani-sicurezza-interventi-urgenti/ordinanze-piani-e-atti-correlati-dal-2008/finanziamenti-legge-stabilita-2019</t>
  </si>
  <si>
    <t>1) Decreto Pres. n. 62 del 10/05/2019
(Piano degli interventi)
2) Decreto Pres. n. 235 del 22/12/2020 
(Rimodulazione piano degli interventi)
3) Decreto Pres. n. 12 del 11/2/2021
(Scadenze rendicontazione)   
4) Decreto Pres. n. 144 del 29/09/2021 (Seconda Rimodulazione piano degli interventi)
5) Decreto Pres. n. 128 del 04/08/2023 (Terza Rimodulazione piano degli interventi)</t>
  </si>
  <si>
    <t>1) n. 147 del 10/05/2019
2) n. 1 del 7/01/2021 
3)  n. 57 del 3/03/2021   
4) n. 293 del 13/10/2021 
5) n. 229 del 08/08/2023</t>
  </si>
  <si>
    <t>Decreto fiscale annualità 2019</t>
  </si>
  <si>
    <t xml:space="preserve">1) DL n. 119 del 23/10/2018 convertito in Legge n.136/2018 Art. 24-quater
2) DPCM del 4/04/2019
 </t>
  </si>
  <si>
    <t>Eventi di cui alle OCDPC 503/2018
OCDPC 511/2018
OCDPC 533/2018
OCDPC 558/2018</t>
  </si>
  <si>
    <t>1) Decreto Pres. n. 18 del 24/02/2021
(Piano degli interventi)
2) Decreto Pres. n. 63 del 30/04/2021
(Modifica soggetto attuatore)
3) Decreto Pres. n. 131 del 29/07/2021
(Modifica CUP, titolo e soggetto attuatore)
4) Decreto Pres. n. 131 del 4/08/2023
(seconda rimodulazione 2020-2021)
5) Decreto Pres. n. 25 dell'11/03/2024 (terza rimodulazione 2021)</t>
  </si>
  <si>
    <t>1) n. 51 del 26/02/2021
2) n. 137 del 12/05/2021 
3) n. 256 del 18/08/2021
4) n. 229 del 08/08/2023
5) n. 92 del 27/03/2024</t>
  </si>
  <si>
    <t>Legge stabilità 2019 - annualità 2021</t>
  </si>
  <si>
    <t>1) Legge 30/12/2018 n. 145 art.1 comma 1028
(assegnazione risorse)
2) DPCM 27 febbraio 2019
(riparto risorse 1028)
3) DPCM 9 gennaio 2020 (modifica riparto risorse 1028 -annualità 2020 - 2021)</t>
  </si>
  <si>
    <t>1) 6080
2) 6084
3) 6097
4) 6110</t>
  </si>
  <si>
    <t xml:space="preserve">1)  Decreto Pres. n. 40 del 18/03/2020
(Piano degli interventi)
2) Decreto Pres. n. 187 del 8/10/2020
(Rimodulazione del piano degli interventi)
3) Decreto Pres. n. 11 del 11/02/2021
(Scadenze rendicontazione)
4) Decreto Pres. n 126 del 29/08/2022
(seconda rimdoulazione 2019-2020)
5) Decreto Pres. Decreto n. 131 del 4/08/2023
(seconda rimodulazione 2020-2021)
</t>
  </si>
  <si>
    <t>1) n. 76 del 19/03/2020
2) n. 346 del 12/10/2020
3) n. 57 del 03/03/2021 
4) n. 272 del 04/09/2022
5) n. 229 del 08/08/2023</t>
  </si>
  <si>
    <t>Legge stabilità 2019 - annualità 2020</t>
  </si>
  <si>
    <t>1) 21.055.520,00
2) 341.849,22
3) 18.479.929,42
4) 6.683.568,16</t>
  </si>
  <si>
    <t xml:space="preserve">1) Decreto Pres. n. 36 del 29/03/2019
(Piano degli interventi)
2) Decreto Pres. n. 121 del 31/07/2019
(Rimodulazione del piano degli interventi)
3) Decreto Pres. n. 11 del 11/02/2021
(Scadenze rendicontazione)
4) Decreto Pres. n 126 del 29/08/2022
(seconda rimdoulazione 2019-2020)
</t>
  </si>
  <si>
    <t>1) n. 117 del 16/04/2019
2) n. 260 del 1/08/2019
3) n. 57 del 3/03/2021 
4) n. 272 del 4/09/2022</t>
  </si>
  <si>
    <t>Legge stabilità 2019 - annualità 2019</t>
  </si>
  <si>
    <t xml:space="preserve">1) Legge 30/12/2018 n. 145 art. 1 comma 1028
(assegnazione risorse)
2) DPCM 27 febbraio 2019
(riparto risorse 1028)
1) 38.770.000,00 (pubblico)
2) 2.771.863,01
</t>
  </si>
  <si>
    <t>con rimodulazione del piano 2019
1) 38.770,000,00 (pubblico)
2) 2.742.437,92 (privati)</t>
  </si>
  <si>
    <t xml:space="preserve">1) 11.218.080,50
2) 616.029,50
3) 23.059.584,60
4) 6.648.168,41 </t>
  </si>
  <si>
    <t>Pagato comprensivo dei contributi imprese e privati di cui euro 740.243,32 per CS 6110 e 1.960.675,64 per CS 6097</t>
  </si>
  <si>
    <t>Eccezionali eventi meteorologici verificatisi nel mese di febbraio 2019 nelle Province di Bologna, di Modena, di Parma, di Piacenza e di Reggio Emilia</t>
  </si>
  <si>
    <t xml:space="preserve">1) Decreto  Pres. n. 88 del 13/06/2019 (Piano degli interventi - 1 stralcio)
2)  Decreto Pres. n. 127 del 20/08/2019  (Piano degli interventi - 2 stralcio)
3) Decreto Pres. n. 230 del 17/12/2020 (Rimodulazione piano 2 stralcio)
4) Decreto Pres. n. 63 del 30/04/2021 (Modifica sogg attuatore)
Privati e imprese:
1) Decreto Pres. n. 124 del 5/08/2019
2) Decreto Pres. n. 172 del 15/11/2019
3) Decreto Pres. n. 1 del 9/01/2020
</t>
  </si>
  <si>
    <t xml:space="preserve">1) n. 193 del 14/06/2019
2) n. 280 del 21/08/2019
3) n. 1 del 7/01/2021  
4) n. 137 del 12/05/2021 
Privati e imprese:
1) n. 267 del 8/08/2019
2) n. 387 del 27/11/2019
3) n. 6 del 10/01/2020
</t>
  </si>
  <si>
    <t>DCM  20/03/2019</t>
  </si>
  <si>
    <t>DCM 20/04/2020</t>
  </si>
  <si>
    <t>OCDPC 590/2019</t>
  </si>
  <si>
    <t>1) DCM  20/03/2019
G.U. n. 79 del 20/03/2019
4.400.000
2) DCM 26/06/2019 G.U. n. 156 del 05/07/2019
12.042.779,45</t>
  </si>
  <si>
    <t xml:space="preserve"> 1) 4.400.000,00
2) 9.012.905,00 (interventi) +
2.979.874,45 (contributi a privati e att. Prod.) </t>
  </si>
  <si>
    <t xml:space="preserve"> 13.325.852,60
(Importo al netto delle restituzioni) </t>
  </si>
  <si>
    <t xml:space="preserve">Importo incassato e pagato al netto delle restituzioni pari ad Euro 101.154,05
DD n. 1757 del 5/06/2023 BUR 164 del 21/06/2023
(Piano delle economie)
DD n.  2094 del 4/07/2023 chiusura Cs e trasferimento risorse su bilancio Agenzia e al Dipartimento della protezione civile
</t>
  </si>
  <si>
    <t>https://protezionecivile.regione.emilia-romagna.it/piani-sicurezza-interventi-urgenti/ordinanze-piani-e-atti-correlati-dal-2008/eventi-meteo-febbraio-2019/eventi-febbraio-2019</t>
  </si>
  <si>
    <t>Eccezionali eventi meteorologici verificatesi nel periodo dal 2 febbraio al 19 marzo 2018 nei territori di alcuni Comuni delle province di Reggio Emilia, di Modena, di Bologna, di Forlì-Cesena e di Rimini, nei territori montani e collinari delle province di Piacenza e di Parma e nei territori dei comuni di Faenza, di Casola Valsenio, di Brisighella, di Castel Bolognese e di Riolo Terme in provincia di Ravenna</t>
  </si>
  <si>
    <t xml:space="preserve">1) Decreto Pres. n. 125 del 02/08/2018 (Piano degli interventi)
2) Decreto Pres. n. 189 del 14/12/2018 (Rimodulazione piano degli interventi)
3) Decreto Pres. n. 48 del 14/04/2021 (Modifica titolo cod intervento 13652)
</t>
  </si>
  <si>
    <t xml:space="preserve">1) n. 258 del 06/08/2018
2) n. 395 del 17/12/2018
3) n. 123 del 28/04/2021 </t>
  </si>
  <si>
    <t xml:space="preserve">DCM 26/04/2018
</t>
  </si>
  <si>
    <t>DCM 30/04/2019</t>
  </si>
  <si>
    <t>26/04/2020
26/10/2020 (6 mesi DL-  19 maggio 2020, n. 34  -Legge 77 del 17/07/2020)</t>
  </si>
  <si>
    <t>OCDPC 533/2018</t>
  </si>
  <si>
    <t>1) DCM 26/04/2018
G.U. n. 104 del 7/05/2018
9.500.000</t>
  </si>
  <si>
    <t>8.738.753,99
(al netto delle restituzioni)</t>
  </si>
  <si>
    <t>https://protezionecivile.regione.emilia-romagna.it/piani-sicurezza-interventi-urgenti/ordinanze-piani-e-atti-correlati-dal-2008/avversita-febbraio-marzo-2018</t>
  </si>
  <si>
    <t>Eccezionali eventi meteorologici che si sono verificati nei mesi di giugno, luglio e agosto 2017 nel territorio delle province di Ferrara, di Ravenna e di Forlì-Cesena</t>
  </si>
  <si>
    <t>1) Decreto Pres. n. 82 del 20/06/2018 
(Piano degli interventi 1 stralcio)
2) Decreto Pres. n. 154 del 18/10/2018
(Piano degli interventi  2 stralcio)</t>
  </si>
  <si>
    <t>1) n. 184 del 21/06/2018
2) n. 349 del 31/10/2018</t>
  </si>
  <si>
    <t>DCM 11/12/2017</t>
  </si>
  <si>
    <t>DCM 24/07/2018</t>
  </si>
  <si>
    <t>OCDPC 511/2018</t>
  </si>
  <si>
    <t>1) DCM 11/12/2017
G.U. n. 296 del 20/12/2017
2.550.000</t>
  </si>
  <si>
    <t>https://protezionecivile.regione.emilia-romagna.it/piani-sicurezza-interventi-urgenti/ordinanze-piani-e-atti-correlati-dal-2008/eventi-calamitosi-estate-2017</t>
  </si>
  <si>
    <t>Eccezionali eventi meteorologici che si sono verificati dall’8 al 12 dicembre 2017 nel territorio delle province di Piacenza, di Parma, di Reggio Emilia, di Modena, di Bologna e di Forlì-Cesena</t>
  </si>
  <si>
    <t>1) Decreto Pres. n. 48 del 19/04/2018 
(Piano degli interventi 1 stralcio)
2) Decreto Pres. n. 95 del 4/07/2018
(Piano degli interventi 2 stralcio)
3) Decreto Pres. n. 166 del 31/10/2018
(Piano degli interventi 3 stralcio)
4) Decreto Pres. n. 6 del 18/01/2019 
(Piano degli interventi 4 stralcio)</t>
  </si>
  <si>
    <t>1) n. 103 del 23/04/2018
2) n. 205 del 6/07/2018
3) n. 360 del 14/11/2018
4) n. 24 del 22/01/2019</t>
  </si>
  <si>
    <t>DCM 29/12/2017
(DCM 15/10/2018 - estensione territoriale e integrazione finanziaria)</t>
  </si>
  <si>
    <t xml:space="preserve">DCM 24/07/2018
</t>
  </si>
  <si>
    <t>OCDPC 503/2018
OCDPC 531/2018</t>
  </si>
  <si>
    <t>1) DCM 29/12/2017
G.U. n. 10 del 13/01/2018
10.000.000
2) DCM 15/10/2018
G.U. n. 255 del 02/11/2018
3.050.000</t>
  </si>
  <si>
    <t xml:space="preserve">Compreso contributi a imprese e privati per l'importo di euro 180.277,00 e al netto delle restituzioni di euro 223,26
Accrediti non dovuti di Euro 0,26 - da restituire
Decreto n. 112 del 20/07/2022 Piano economie
DD n. 3509 del 30/09/2022 tarsferimento risorse residue su bilancio Agenzia
</t>
  </si>
  <si>
    <t>https://protezionecivile.regione.emilia-romagna.it/piani-sicurezza-interventi-urgenti/ordinanze-piani-e-atti-correlati-dal-2008/eccezionali-eventi-meteorologici-verificatisi-nei-giorni-dall8-al-12-dicembre-2017</t>
  </si>
  <si>
    <t>Crisi di approvvigionamento idropotabile nel territorio regionale 2017</t>
  </si>
  <si>
    <t>1) Decreto Pres. n. 149 del 04/08/2017
(Piano degli interventi PC e PR)
2) Decreto Pres. n. 178 del 13/11/2017
(Rimodulazione Piano degli interventi PC e PR)
3) Decreto Pres. n. 32 del 29/03/2018
(Piano degli interventi RE-MO-BO-FE-RA-FC-RN)
4) Decreto Pres. n. 118 del 27/07/2018 
(Rimodulazione Piano degli interventi RE-MO-BO-FE-RA-FC-RN)</t>
  </si>
  <si>
    <t>1) n. 229 del 04/08/2017
2) n. 320 del 29/11/2017
3) n. 79 del 30/03/2018
4) n. 263 del 8/08/2018</t>
  </si>
  <si>
    <t xml:space="preserve">1) DCM del 22/6/2017 
(province PC e PR)
2) DCM 15/09/2017 
(estensione a tutta la RER)
</t>
  </si>
  <si>
    <t>DCM 22/12/2017</t>
  </si>
  <si>
    <t>OCDPC 468/2017
OCDPC 497/2017</t>
  </si>
  <si>
    <t>1) DCM del 22/06/2017
G.U. n. 156 del 6/07/2017
8.650.000,00
2) DCM 15/09/2017 
G.U n. 221 del 21/09/2017 
4.800.000,00</t>
  </si>
  <si>
    <t>DD n. 3047 del 2/9/2021  - BUR 276 del 15.09.2021 
(Piano delle economie) 
DD n, 3453 del 05/10/2021 trasferimento risorse residue su bilancio Agenzia</t>
  </si>
  <si>
    <t>https://protezionecivile.regione.emilia-romagna.it/piani-sicurezza-interventi-urgenti/ordinanze-piani-e-atti-correlati-dal-2008/crisi-idrica-pr-pc-ord-468-del-2017</t>
  </si>
  <si>
    <t xml:space="preserve">Eccezionali avversità atmosferiche verificatesi dal 27 febbraio al 27 marzo 2016 nel territorio delle province di Piacenza, di Parma, di Reggio Emilia, di Modena, di Bologna, dei comuni di Alfonsine, di Faenza, di Russi, di Brisighella, di Casola Valsenio e di Riolo Terme in provincia di Ravenna, dei comuni di Formignana, di Vigarano Mainarda, di Argenta, di Ferrara e di Cento in provincia di Ferrara, dei comuni di Sant’Agata Feltria, di Gemmano, di Montescudo-Monte Colombo e di Coriano in provincia di Rimini e dei comuni del territorio collinare e pedecollinare della provincia di Forlì-Cesena </t>
  </si>
  <si>
    <t xml:space="preserve">1) Decreto Pres. n. 175 del 01/08/2016 
(Piano degli interventi)
2) Decreto Pres. n. 88 del 30/05/2017
(Rimodulazione Piano degli interventi)
</t>
  </si>
  <si>
    <t xml:space="preserve">1) n. 243 del 2/08/2016
2) n. 163 del 14/06/2017
</t>
  </si>
  <si>
    <t xml:space="preserve">DCM del 10/5/2016
</t>
  </si>
  <si>
    <t>DCM 24/11/2016</t>
  </si>
  <si>
    <t>1) DCM del 10/05/2016
G.U. n. 117 del 20/05/2016
9.200.000</t>
  </si>
  <si>
    <t>DGR n. 319 del 8/3/2021 - BUR 69 del 12/03/2021 (Piano delle economie)
DD n. 1860 del 28/05/2021 (chiusura CS etrasferimento risorse residue su bilancio Agenzia)</t>
  </si>
  <si>
    <t>https://protezionecivile.regione.emilia-romagna.it/piani-sicurezza-interventi-urgenti/ordinanze-piani-e-atti-correlati-dal-2008/ordinanza-351-2016/Ocdpc%20351%202016</t>
  </si>
  <si>
    <t>Eccezionali eventi meteorologici verificatesi nei giorni 13 e 14 settembre 2015 nel territorio delle province di Parma e Piacenza</t>
  </si>
  <si>
    <t xml:space="preserve">1) DD n. 984 del 20/11/2015
(Piano degli interventi)
</t>
  </si>
  <si>
    <t xml:space="preserve">1)  n. 310 del 27/11/2015
</t>
  </si>
  <si>
    <t xml:space="preserve">DCM del 25/9/2015
</t>
  </si>
  <si>
    <t>DCM 25/3/2016</t>
  </si>
  <si>
    <t>1) DCM del 25/9/2015
G.U. n. 228 del 1/10/2015
10.000.000</t>
  </si>
  <si>
    <t>Importo incassato e importo pagato sono stati indicati al netto delle somme restituite  pari ad Euro 49.763,70
DGR 293 del 6/4/2020 BUR 127 del 27/04/2020
(Piano delle economie)
DD n. 3173 del 20/10/2020 (chiusura CS e trasferimento su bilancio Agenzia)</t>
  </si>
  <si>
    <t>https://protezionecivile.regione.emilia-romagna.it/piani-sicurezza-interventi-urgenti/ordinanze-piani-e-atti-correlati-dal-2008/alluvione%20Parma%20Piacenza%202015</t>
  </si>
  <si>
    <t xml:space="preserve">Eccezionali avversità atmosferiche verificatesi 4-7 febbraio 2015 nel territorio regionale </t>
  </si>
  <si>
    <t xml:space="preserve">1) DD n. 438 del 11/06/2015 
(Piano degli interventi)
2) DD n. 725 del 28/09/2015
(Modifiche al Piano degli interventi)
3) DD n. 1140 del 18/12/2015
(Rettifiche al Piano degli interventi)
4) DD n. 170 del 01/04/2016 (Rimodulazione del Piano degli interventi)
</t>
  </si>
  <si>
    <t xml:space="preserve">1) n. 129 del 15/06/2015
2) n. 255 del 7/10/2015
3) n. 19 del 27/01/2016
4) n. 125 del 04/05/2016
</t>
  </si>
  <si>
    <t>DCM del 12/3/2015</t>
  </si>
  <si>
    <t>DCM 10/9/2015</t>
  </si>
  <si>
    <t>1) DCM del 12/03/2015
G.U. n. 70 del 25/03/2015
13.800.000</t>
  </si>
  <si>
    <t xml:space="preserve">Importo incassato e importo pagato sono stati indicati al netto delle somme restituite i pari ad Euro 7.922,86
DGR 216 del 23/3/2020 BUR 113 del 10/04/2020
(Piano delle economie)
DD n. 1569 del 27/05/2020 chiusura CS e traferimento su bilancio Agenzia </t>
  </si>
  <si>
    <t>https://protezionecivile.regione.emilia-romagna.it/piani-sicurezza-interventi-urgenti/ordinanze-piani-e-atti-correlati-dal-2008/eccezionali-avversita-atmosferiche-verificatesi-nel-territorio-della-regione-emilia-romagna-nei-giorni-dal-4-al-7-febbraio-2015</t>
  </si>
  <si>
    <t>Eccezionali avversita' atmosferiche verificatesi nei giorni 13 e 14  ottobre 2014 nel territorio delle province di Parma e Piacenza</t>
  </si>
  <si>
    <t xml:space="preserve">1) DD n. 73 del 12/02/2015
(Piano degli interventi)
2) DD n. 464 del 23/06/2015  
(Prima rimodulazione del Piano degli interventi) 
3) DD n. 1160 del 31/12/2015 
(Seconda rimodulazione del Piano degli interventi)
</t>
  </si>
  <si>
    <t xml:space="preserve">1) n. 39 del 25/02/2015
2) n. 148 del 25/06/2015
3) n. 19 del 27/01/2016 
</t>
  </si>
  <si>
    <t xml:space="preserve">DCM del 30/12/2014 </t>
  </si>
  <si>
    <t>DCM 21/4/2015</t>
  </si>
  <si>
    <t>1) DCM del 30/10/2014 
G.U. n. 263 del 12/11/2014
14.000.000</t>
  </si>
  <si>
    <t>Importo incassato e importo pagato sono stati indicati al netto delle somme restituite  pari ad Euro 6.311,48
DGR 1073 del 01/07/2019 BUR 241 del 24/07/2019 
(Piano delle economie)
DGR 1496 del 02/11/2020 (integrazione DGR 1073/2019)
DGR 1733 del 21/10/2019 (rettifica DGR 1073/2019)
DD n. 3005 del 23/10/2019 chiusura CS e trasferimento risorse residue su bilancio Agenzia</t>
  </si>
  <si>
    <t>https://protezionecivile.regione.emilia-romagna.it/piani-sicurezza-interventi-urgenti/ordinanze-piani-e-atti-correlati-dal-2008/eccezionali-eventi-atmosferici-del-13-e-14-ottobre-2014</t>
  </si>
  <si>
    <t>Eccezionali eventi alluvionali verificatisi nei giorni dal 17 al 19 gennaio 2014 nel territorio della provincia di Modena</t>
  </si>
  <si>
    <t xml:space="preserve">1) DD n. 750 del 19/09/2014
(Piano degl interventi) 
</t>
  </si>
  <si>
    <t xml:space="preserve">DCM 31/01/2014
</t>
  </si>
  <si>
    <t>DCM 23/7/2014</t>
  </si>
  <si>
    <t>1) DCM 31/01/2014
G.U. n. 34 del 11/02/2014
11.000.000</t>
  </si>
  <si>
    <t>Importo incassato e importo pagato sono stati indicati al netto delle somme restituite  pari ad Euro 293.154,39
DGR  688 del 14/5/2018 BUR 2)  148 del 29/5/2018
(Piano delle economie)
DD n. 2149 del 20/06/2018 (chiusura CS e trasferimentorisorse residue su bilancio Agenzia)</t>
  </si>
  <si>
    <t>https://protezionecivile.regione.emilia-romagna.it/piani-sicurezza-interventi-urgenti/ordinanze-piani-e-atti-correlati-dal-2008/eventi-alluvionali-17-19-gennaio-2014</t>
  </si>
  <si>
    <t>Eccezionali avversità atmosferiche verificatesi dall'ultima decade di dicembre 2013 al 31 marzo 2014 nel territorio delle province di Bologna, Forlì-Cesena, Modena, Parma, Piacenza, Reggio-Emilia e Rimini</t>
  </si>
  <si>
    <t xml:space="preserve">1) DD n. 728 del 12/09/2014
(Piano degli interventi)
2) DD n. 545 del 10/07/2015  
(1 rimodulazione del Piano degli interventi)
3) DD n. 3818 del 21/11/2017  
(2 rimodulazione del Piano degli interventi)
</t>
  </si>
  <si>
    <t xml:space="preserve">1) n. 281 del 16/09/2014
3) n. 19 del 24/01/2018
</t>
  </si>
  <si>
    <t xml:space="preserve">DCM 31/01/2014 </t>
  </si>
  <si>
    <t>DCM 12/12/2014</t>
  </si>
  <si>
    <t>1) DCM 31/01/2014 
G.U. n. 34 del 11/02/2014
9.700.000</t>
  </si>
  <si>
    <t>Importo incassato e importo pagato sono stati indicati al netto delle somme restituite  pari ad Euro 7.778,86
4) DGR 949 del 18/6/2019 BUR 227 del 10/07/2019
(Piano economie)
DD n. 2839 del 08/10/2019 (chiusura CS e trasferimento risorse residue su bilancio Agenzia)</t>
  </si>
  <si>
    <t>https://protezionecivile.regione.emilia-romagna.it/piani-sicurezza-interventi-urgenti/ordinanze-piani-e-atti-correlati-dal-2008/ordinanza-174-2014/ordinanza-del-capo-dipartimento-n-174-del-9-luglio-2014</t>
  </si>
  <si>
    <t>Eccezionali avversità atmosferiche verificatesi nei mesi di marzo, aprile e maggio  2013 nei Comuni del territorio regionale</t>
  </si>
  <si>
    <t xml:space="preserve">1) DD n. 577 del 22/07/2013 
(Piano degli interventi)
2) DD n. 350 del 06/05/2014
(Rimodulazione del piano degli ineterventi)
3) DGR n. 1417 del 28/12/2015 
(Piano degli interventi in attuazione al comma 1-quinques, dell’articolo 2 del DL 12 maggio 2014 n.74, convertito, con modificazioni, dalla L 27 giugno 2014 n.93)
4) DGR n. 123 del 10/02/2017
(Rimodulazione del Piano degli interventi in attuazione la comma 1-quinques omissis)
</t>
  </si>
  <si>
    <t xml:space="preserve">1) n. 215 del 26/07/2013
2) n. 136 del 07/05/2014
3) n. 259 del 08/10/2015
4) n. 54 del 08/03/2017
</t>
  </si>
  <si>
    <t xml:space="preserve">DCM 9/5/2013 </t>
  </si>
  <si>
    <t>DCM del 2/8/2013 
DCM del 27/9/2013</t>
  </si>
  <si>
    <t>1) DCM 9/05/2013 
G.U. n. 113 del 15/05/2013
14.000.000
2) Ministero dell’Ambiente e della Tutela del Territorio e del Mare con Decreto del Direttore generale per la tutela del Territorio e delle risorse idriche prot. 4352\TRI\DI\G\SP del 17 giugno 2013
10.000.000 
3) Risorse derivanti dall’applicazione dell’articolo n. 2, comma 1- Quinquies del D.L. n. 74/2014 convertito dalla L. n. 93/2014
7.124.377,36</t>
  </si>
  <si>
    <t>Importo incassato e importo pagato sono stati indicati al netto delle somme restituite  pari ad Euro 26.316,54
DGR 963 del 25/06/2018 BUR  206 del 06/07/2018
(Piano economie)
DGR 1166 del 23/07/2018 (Trasferimento risorse residue da CS a bilancio Agenzia)
DGR 1741 del 22/10/2018 BUR  360 del 14/11/2018
(Rimodulazione piano ecnomie)</t>
  </si>
  <si>
    <t>https://protezionecivile.regione.emilia-romagna.it/piani-sicurezza-interventi-urgenti/ordinanze-piani-e-atti-correlati-dal-2008/83-2013</t>
  </si>
  <si>
    <r>
      <t xml:space="preserve">D. LGS. 33/2013 E SS.MM.II. - INTERVENTI STRAORDINARI E DI EMERGENZA (ART. 42) 
</t>
    </r>
    <r>
      <rPr>
        <b/>
        <sz val="14"/>
        <color rgb="FF000000"/>
        <rFont val="Arial"/>
        <family val="2"/>
      </rPr>
      <t xml:space="preserve">Struttura incaricata della gestione a supporto del Commissario delegato: Agenzia regionale per la Sicurezza territoriale e la protezione civile </t>
    </r>
    <r>
      <rPr>
        <b/>
        <sz val="20"/>
        <color rgb="FF000000"/>
        <rFont val="Arial"/>
        <family val="2"/>
      </rPr>
      <t>(ARSTePC)</t>
    </r>
  </si>
  <si>
    <r>
      <t xml:space="preserve">ART. 42 COMMA 1 LETT. A) 
</t>
    </r>
    <r>
      <rPr>
        <b/>
        <sz val="12"/>
        <color rgb="FF000000"/>
        <rFont val="Arial"/>
        <family val="2"/>
      </rPr>
      <t xml:space="preserve">Provvedimenti adottati dal Commissario delegato, nominato con provvedimenti nazionali (D.L., OCDPC) </t>
    </r>
    <r>
      <rPr>
        <b/>
        <sz val="12"/>
        <color rgb="FF000000"/>
        <rFont val="Arial"/>
        <family val="2"/>
      </rPr>
      <t xml:space="preserve">
</t>
    </r>
  </si>
  <si>
    <r>
      <t xml:space="preserve">ART. 42 COMMA 1 LETT. B) - 
</t>
    </r>
    <r>
      <rPr>
        <b/>
        <sz val="12"/>
        <color rgb="FF000000"/>
        <rFont val="Arial"/>
        <family val="2"/>
      </rPr>
      <t>Termini temporali fissati per l'esercizio dei poteri di adozione dei provvedimenti straordinari</t>
    </r>
  </si>
  <si>
    <r>
      <t xml:space="preserve">ART. 42 COMMA 1 LETT. C)  
</t>
    </r>
    <r>
      <rPr>
        <b/>
        <sz val="12"/>
        <color rgb="FF000000"/>
        <rFont val="Arial"/>
        <family val="2"/>
      </rPr>
      <t>Costi previsti e Costi effettivi</t>
    </r>
  </si>
  <si>
    <t>Provvedimenti del Commissario Delegato (decreti del Presidente della Regione o Determine del Direttore dell'ARSTePC)</t>
  </si>
  <si>
    <t>RISORSE ANCORA DA PROGRAMMARE</t>
  </si>
  <si>
    <t>NOTE: Le Delibere di Giunta regionale (DGR) richiamate nelle note sono quelle che hanno disposto, su autorizzazioni ex OCDPC, il trasferimento delle risorse che residuano nelle contabilità speciali al bilancio dell'amministrazione ordinariamente competente (Regione o ARSTePC) per il completamento degli interventi ex art. 27, c. 5, del Codice di protezione civile di cui al D.lgs. n. 1/2018</t>
  </si>
  <si>
    <t>Alluvione 2014 - tromba d'aria 2013/2014 - DL n. 74/2014 convertito con mod. dalla Legge n. 93/2014 (G.U. 148 del 28/6/2014)</t>
  </si>
  <si>
    <t>1) Ord. 1 del 5/6/2014; 2) Ord. 2 del 5/6/2014; 3) Ord. 3 del 5/6/2014; 4) Ord. 4 del 8/7/2014; 5) Ord. 5 del 8/7/2014; 6) Ord. 6 del 10/7/2014; 7) Ord. 7 del 10/7/2014; 8) Ord. 8 del 24/7/2014; 9) Ord. 9 del 24/7/2014; 10) Ord. 10 del 10/10/2014; 11) Ord. 11 del 10/10/2014; 12) Ord. 12 del 4/11/2014; 13) Ord. 13 del 6/11/2014; 14) Ord. 14 del 14/11/2014; 15) Ord. 15 del 24/11/2014; 16) Ord. 1 del 4/2/2015; 17) Ord. 2 del 4/2/2015; 18) Ord. 3 del 13/3/2015; 19) Ord. 4 del 13/3/2015; 20) Ord. 5 del 24/4/2015; 21) Ord. 6 del 16/6/2015; 22) Ord. 7 del 16/6/2015; 23) Ord. 8 del 23/6/2015; 24) Ord. 9 del 26/6/2015; 25) Ord. 10 del 27/8/2015; 26) Ord. 11 del 2/9/2015; 27) Ord. 12 del 30/9/2015; 28) Ord. 13 del 7/10/2015; 29) Ord. 14 del 4/11/2015; 30) ord. 15 del 4/12/2015; 31) Ord. 1 del 29/1/2016; 32) Ord. 2 del 23/02/2016; 33) Ord. 3 del 28/4/2016; 34) Ord. 4 del 28/4/2016; 35) Ord. 5 del 17/5/2016; 36) Ord. 6 del 13/6/2016; 37) Ord. 7 del 16/9/2016; 38) Ord. 8 del 28/11/2016; 39) Ord. 1 del 28/12/2017; 40) Ord. 1 del 7/11/2018; 41) Ord. 1 del 2/9/2019; 42) Ord. 1 del 1/9/2020; 43) Ord. 1 del 8/4/2022</t>
  </si>
  <si>
    <t>1), 2), 3) 164 del 5/6/2014; 4), 5): 207 del 10/7/2014; 6), 7): 209 del 11/7/2014; 8), 9): 229 del 23/7/2014;  10) 231 del 25/7/2014; 11) 297 del 13/10/14; 12) 321 del 5/11/2014; 13) 324 del 6/11/2014; 14) 330 del 17/11/2014; 15) 338 del 24/11/2014; 16), 17): 27 del 4/2/2015; 18), 19): 53 del 13/03/2015; 20) 91 del 24/04/2015; 21), 22) 134 del 17/6/15 e 142 del 23/6/15; 23), 24) 151 del 29/6/2015;  25) 229 del 27/08/2015; 26) 232 del 2/9/2015; 27) 251 del 1/10/2015; 28) 260 del 8/10/2015; 29) 283 del 5/11/2015; 30) 317 del 9/12/2015; 31) 25 del 1/2/2016; 32) 46 del 24/02/2016; 33), 34) 122 del 28/4/2016; 35) 143 del 17/5/2016 ; 36) 177 del 13/6/2016; 37) 288 del 26/9/2016; 38) 357 del 28/11/2016; 39) 349 del 28/12/2017; 40) 354 del 7/11/2018; 41) 284 del 2/9/2019; 42) 311 del 9/9/2020; 43) 99 del 8/4/2022;</t>
  </si>
  <si>
    <t>Deliberazione del Consiglio dei Ministri del 31/01/2014</t>
  </si>
  <si>
    <t xml:space="preserve"> art. 1, comma 459 della L. n. 234/2021</t>
  </si>
  <si>
    <t>OCDPC 175 del 8/7/2014</t>
  </si>
  <si>
    <t>DL n. 74/2014 convertito, con modificazioni, dalla Legge n. 93/2014: 210.000.000</t>
  </si>
  <si>
    <t xml:space="preserve">L'importo pagato è al netto delle somme pari ad Euro 6.038.377,12 restituite da taluni enti attuatori degli interventi a seguito della relativa rendicontazione a saldo. </t>
  </si>
  <si>
    <t xml:space="preserve">https://trasparenza.regione.emilia-romagna.it/interventi-straordinari-e-di-emergenza/provvedimenti_in_deroga/alluvione-nel-modenese2014-e-tromba-daria-2013/ordinanze
https://protezionecivile.regione.emilia-romagna.it/piani-sicurezza-interventi-urgenti/ordinanze-piani-e-atti-correlati-dal-2008/eventi-alluvionali-17-19-gennaio-2014 </t>
  </si>
  <si>
    <t>COSTO EFFETTIVO 
IMPORTO TOTALE PAGATO ALLA DATA DEL 31/12/2023</t>
  </si>
  <si>
    <t xml:space="preserve">Interventi provvisionali 
Terremoto 2012 - DL 74/2012 
</t>
  </si>
  <si>
    <t>Ord. n. 18 del 03/08/2012
Ord. n. 20 del 07/08/2012
Ord. n. 47 del 25/09/2012
Ord. n. 27 del 23/08/2012
Ord. n. 37 del 10/09/2012
Ord. n. 55 del 10/10/2012
Ord. n. 71 del 13/11/2012
Ord. n. 82 del 23/11/2012
Ord. n. 90 del 14/12/2012
Ord. n. 2 e n. 3 del 15/01/2013
Ord. n. 9 del 12/02/2013
Ord. n. 16 del 15/02/2013
Ord. n. 32 e n. 36 del 19/03/2013
Ord. n. 57 del 10/05/2013
Ord. n. 77 del 03/07/2013
Ord. n. 94 del 01/08/2013
Ord. n. 115 del 03/10/2013
Ord. n. 137 del 06/11/2013
Ord. n. 147 del 10/12/2013
Ord. n. 31 del 22/04/2014
Ord. n. 61 del 18/07/2014
Ord. n. 80 del 05/12/2014
Ord. n. 34 del 21/07/2015
Ord. n. 21 del 08/04/2016
Ord. n.  54 del 31/10/2016</t>
  </si>
  <si>
    <t>n. 143 del 03/08/2012
n. 146 del 07/08/2012
n. 194 del 25/09/2012
n. 163 del 23/08/2012
n. 176 del 11/09/2012
n. 209 del 10/10/2012
n. 242 del 14/11/2012
n. 266 del 03/12/2012
n. 281 del 14/12/2012
n. 10 del 16/01/2013
n. 16 del 21/01/2013
n. 32 del 13/02/2013
n. 37 del 18/02/2013
n. 68 del 20/03/2013
n. 73 del 22/03/2013
n. 124 del 13/05/2013
n. 183 del 04/07/2013
n. 230 del 06/08/2013
n. 293 del 03/10/2013
n. 328 del 07/11/2013
n. 369 del 11/12/2013
n. 120 del 23/04/2014
n. 221 del 18/07/2014
n. 350 del 05/12/2014
n. 179 del 21/07/2015
n. 101 del 11/04/2016
n. 328 del 02/11/2016</t>
  </si>
  <si>
    <t>Delibera del Consiglio dei Ministri 22/05/2012 - Dichiarazione dello stato di emergenza in conseguenza degli eventi sismici che hanno colpito il territorio delle Province di Bologna, Modena, Ferrara e Mantova il giorno 20 maggio 2012 e s.m.i.</t>
  </si>
  <si>
    <t>60 giorni dalla scadenza della dichiarazione di stato di emergenza</t>
  </si>
  <si>
    <t>Ultima proroga: art. 1, comma 764 della L. n. 197/2022</t>
  </si>
  <si>
    <t>D.L. 74/2012 convertito, con modificazioni, dalla L. n. 122/2022</t>
  </si>
  <si>
    <t>L'importo è relativo ai soli interventi provvisionali, la cui istruttoria è in capo all'Agenzia regionale per la sicurezza territoriale e la protezione civile.
L'importo incassato è ricompreso nelle risorse di cui all'art. 2 del D.L. 74/2012. 
L'importo pagato ricomprende anche interventi per macerie ed è al netto delle somme pari ad Euro 8.283.268,22 restituite da taluni enti attuatori degli interventi a seguito della relativa rendicontazione a saldo
I dati del sisma 2012 sono aggiornati al 31/12/2022.</t>
  </si>
  <si>
    <t>https://www.regione.emilia-romagna.it/terremoto/gli-atti-per-la-ricostruzione/2021</t>
  </si>
  <si>
    <t xml:space="preserve">             27.977.162,05
al netto delle restituzioni pari ad euro 29.793,17 </t>
  </si>
  <si>
    <t>136.141.056,74
pagato al netto delle restituzioni</t>
  </si>
  <si>
    <t>1) 13.878.269,48
2) 12.535.195,95 (al netto del pagamento relativo alla minore spesa determinatasi a conclusione del progetto, restituita al donatore - donazione vincolata e al netto del residuo delle donazioni non vincolate pari ad euro 886,49 girate sul conto donazioni dell'Alluvione di maggio '23)</t>
  </si>
  <si>
    <t xml:space="preserve">1) 18.833.690,16 (al netto della compensazione prezzi pari a 347.577,47)
2) 0,00
3) 14.228.589,60 (al netto della compensazione prezzi pari a 374.502,90)
4) 8.842.500,36 (al netto della compensazione prezzi pari a 51.210,70)
</t>
  </si>
  <si>
    <t>1) 18.413.282,02
2) 0,00
3) 14.254.359,49
4) 8.294.824,51</t>
  </si>
  <si>
    <t>1) 19.187.907,11
2) 217.437,43
3) 16.634.066,30
4) 6.204.241,02</t>
  </si>
  <si>
    <t>1) 10.102.380,18
2) 511.175,21
3) 21.059.301,05
4) 5.432.826,17</t>
  </si>
  <si>
    <r>
      <t xml:space="preserve">1) </t>
    </r>
    <r>
      <rPr>
        <b/>
        <sz val="9"/>
        <color rgb="FF000000"/>
        <rFont val="Arial"/>
        <family val="2"/>
      </rPr>
      <t>7.800.000,00</t>
    </r>
    <r>
      <rPr>
        <sz val="9"/>
        <color rgb="FF000000"/>
        <rFont val="Arial"/>
        <family val="2"/>
      </rPr>
      <t xml:space="preserve">
2) 5.650.000,00 di cui </t>
    </r>
    <r>
      <rPr>
        <b/>
        <sz val="9"/>
        <color rgb="FF000000"/>
        <rFont val="Arial"/>
        <family val="2"/>
      </rPr>
      <t>2.427.353,46</t>
    </r>
    <r>
      <rPr>
        <sz val="9"/>
        <color rgb="FF000000"/>
        <rFont val="Arial"/>
        <family val="2"/>
      </rPr>
      <t xml:space="preserve"> per contributi a soggetti privati e attività produttive
3) </t>
    </r>
    <r>
      <rPr>
        <b/>
        <sz val="9"/>
        <color rgb="FF000000"/>
        <rFont val="Arial"/>
        <family val="2"/>
      </rPr>
      <t>658,76</t>
    </r>
    <r>
      <rPr>
        <sz val="9"/>
        <color rgb="FF000000"/>
        <rFont val="Arial"/>
        <family val="2"/>
      </rPr>
      <t xml:space="preserve"> - importo erroneamente assegnato dal Dipartimento di protezione civile a valere sul volontariato. (Importo da restituire)</t>
    </r>
  </si>
  <si>
    <t>IMPORTO EFFETTIVAMENTE INCASSATO SULLA CONTABILITA' SPECIALE ALLA DATA DEL 30/06/2024</t>
  </si>
  <si>
    <t xml:space="preserve">COSTO EFFETTIVO 
IMPORTO TOTALE PAGATO ALLA DATA DEL 30/06/2024
</t>
  </si>
  <si>
    <t xml:space="preserve">Decreto di trasferimento risorse n. 134 del 27/09/2022 alla Presidenza del Consiglio dei ministri-Dipartimento della protezione civile
</t>
  </si>
  <si>
    <r>
      <rPr>
        <sz val="9"/>
        <color theme="1"/>
        <rFont val="Arial"/>
        <family val="2"/>
      </rPr>
      <t xml:space="preserve">Importo incassato e pagato al netto delle restituzioni </t>
    </r>
    <r>
      <rPr>
        <sz val="9"/>
        <color rgb="FF000000"/>
        <rFont val="Arial"/>
        <family val="2"/>
      </rPr>
      <t xml:space="preserve">
Decreto n. 21 del 23/02/2024 (Piano superamento criticità)
Decreto n. 58 del 3/05/2024 (Chiusura Contabilità speciale e trasferimento delle risorse residue al bilancio dell'ARSTPC e al DPC)</t>
    </r>
  </si>
  <si>
    <t>Importo incassato e pagato al netto delle restituzioni pari ad Euro 280.786,18
Decreto di trasferimento risorse n. 119 del 24/07/2023 alla Presidenza del Consiglio dei mInistri-Dipartimento della protezione civile</t>
  </si>
  <si>
    <t>1) decreto Pres. n. 38 del 5/04/2024
2) decreto Pres. n. 52 del 29/4/2024 (direttive contributi privati e att prod)</t>
  </si>
  <si>
    <t>1) n. 104 del 8/04/2024
2) n. 130 del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</si>
</sst>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 #,##0.00&quot; &quot;;&quot;-&quot;* #,##0.00&quot; &quot;;&quot; &quot;* &quot;-&quot;#&quot; &quot;;&quot; &quot;@&quot; &quot;"/>
    <numFmt numFmtId="165" formatCode="&quot; &quot;* #,##0.00&quot; &quot;[$€-410]&quot; &quot;;&quot;-&quot;* #,##0.00&quot; &quot;[$€-410]&quot; &quot;;&quot; &quot;* &quot;-&quot;#&quot; &quot;[$€-410]&quot; &quot;;&quot; &quot;@&quot; &quot;"/>
    <numFmt numFmtId="166" formatCode="&quot; &quot;* #,##0.0&quot; &quot;[$€-410]&quot; &quot;;&quot;-&quot;* #,##0.0&quot; &quot;[$€-410]&quot; &quot;;&quot; &quot;* &quot;-&quot;#&quot; &quot;[$€-410]&quot; &quot;;&quot; &quot;@&quot; &quot;"/>
    <numFmt numFmtId="167" formatCode="#,##0.00&quot; &quot;;&quot;-&quot;#,##0.00&quot; &quot;"/>
  </numFmts>
  <fonts count="19" x14ac:knownFonts="1">
    <font>
      <sz val="10"/>
      <color rgb="FF000000"/>
      <name val="Arial"/>
      <family val="2"/>
    </font>
    <font>
      <sz val="10"/>
      <color rgb="FF000000"/>
      <name val="Arial"/>
      <family val="2"/>
    </font>
    <font>
      <u/>
      <sz val="10"/>
      <color rgb="FF0563C1"/>
      <name val="Arial"/>
      <family val="2"/>
    </font>
    <font>
      <sz val="11"/>
      <color rgb="FF000000"/>
      <name val="Calibri"/>
      <family val="2"/>
    </font>
    <font>
      <b/>
      <sz val="11"/>
      <color rgb="FF000000"/>
      <name val="Calibri"/>
      <family val="2"/>
    </font>
    <font>
      <b/>
      <sz val="11"/>
      <color rgb="FFFFFFFF"/>
      <name val="Calibri"/>
      <family val="2"/>
    </font>
    <font>
      <sz val="9"/>
      <color rgb="FF000000"/>
      <name val="Arial"/>
      <family val="2"/>
    </font>
    <font>
      <b/>
      <sz val="9"/>
      <color rgb="FF000000"/>
      <name val="Arial"/>
      <family val="2"/>
    </font>
    <font>
      <b/>
      <sz val="9"/>
      <color rgb="FF000000"/>
      <name val="Calibri"/>
      <family val="2"/>
    </font>
    <font>
      <sz val="9"/>
      <color rgb="FF000000"/>
      <name val="Calibri"/>
      <family val="2"/>
    </font>
    <font>
      <u/>
      <sz val="9"/>
      <color rgb="FF0563C1"/>
      <name val="Arial"/>
      <family val="2"/>
    </font>
    <font>
      <sz val="9"/>
      <color rgb="FF000000"/>
      <name val="Segoe UI"/>
      <family val="2"/>
    </font>
    <font>
      <b/>
      <sz val="20"/>
      <color rgb="FF000000"/>
      <name val="Arial"/>
      <family val="2"/>
    </font>
    <font>
      <b/>
      <sz val="14"/>
      <color rgb="FF000000"/>
      <name val="Arial"/>
      <family val="2"/>
    </font>
    <font>
      <b/>
      <sz val="12"/>
      <color rgb="FF000000"/>
      <name val="Arial"/>
      <family val="2"/>
    </font>
    <font>
      <b/>
      <sz val="10"/>
      <color rgb="FF000000"/>
      <name val="Arial"/>
      <family val="2"/>
    </font>
    <font>
      <sz val="11"/>
      <color rgb="FF000000"/>
      <name val="Arial"/>
      <family val="2"/>
    </font>
    <font>
      <sz val="9"/>
      <color rgb="FF000000"/>
      <name val="Calibri"/>
      <family val="2"/>
    </font>
    <font>
      <sz val="9"/>
      <color theme="1"/>
      <name val="Arial"/>
      <family val="2"/>
    </font>
  </fonts>
  <fills count="14">
    <fill>
      <patternFill patternType="none"/>
    </fill>
    <fill>
      <patternFill patternType="gray125"/>
    </fill>
    <fill>
      <patternFill patternType="solid">
        <fgColor rgb="FFFFD966"/>
        <bgColor rgb="FFFFD966"/>
      </patternFill>
    </fill>
    <fill>
      <patternFill patternType="solid">
        <fgColor rgb="FFDDDDDD"/>
        <bgColor rgb="FFDDDDDD"/>
      </patternFill>
    </fill>
    <fill>
      <patternFill patternType="solid">
        <fgColor rgb="FFDBDBDB"/>
        <bgColor rgb="FFDBDBDB"/>
      </patternFill>
    </fill>
    <fill>
      <patternFill patternType="solid">
        <fgColor rgb="FFFF6600"/>
        <bgColor rgb="FFFF6600"/>
      </patternFill>
    </fill>
    <fill>
      <patternFill patternType="solid">
        <fgColor rgb="FFFF0000"/>
        <bgColor rgb="FFFF0000"/>
      </patternFill>
    </fill>
    <fill>
      <patternFill patternType="solid">
        <fgColor rgb="FFFFFF00"/>
        <bgColor rgb="FFFFFF00"/>
      </patternFill>
    </fill>
    <fill>
      <patternFill patternType="solid">
        <fgColor rgb="FFC6E0B4"/>
        <bgColor rgb="FFC6E0B4"/>
      </patternFill>
    </fill>
    <fill>
      <patternFill patternType="solid">
        <fgColor rgb="FFFFF2CC"/>
        <bgColor rgb="FFFFF2CC"/>
      </patternFill>
    </fill>
    <fill>
      <patternFill patternType="solid">
        <fgColor rgb="FFF8CBAD"/>
        <bgColor rgb="FFF8CBAD"/>
      </patternFill>
    </fill>
    <fill>
      <patternFill patternType="solid">
        <fgColor rgb="FF9966FF"/>
        <bgColor rgb="FF9966FF"/>
      </patternFill>
    </fill>
    <fill>
      <patternFill patternType="solid">
        <fgColor rgb="FFD9D9D9"/>
        <bgColor rgb="FFD9D9D9"/>
      </patternFill>
    </fill>
    <fill>
      <patternFill patternType="solid">
        <fgColor rgb="FFFFFFFF"/>
        <bgColor rgb="FFFFFFFF"/>
      </patternFill>
    </fill>
  </fills>
  <borders count="46">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Border="0" applyProtection="0"/>
    <xf numFmtId="0" fontId="2" fillId="0" borderId="0" applyNumberFormat="0" applyFill="0" applyBorder="0" applyAlignment="0" applyProtection="0"/>
    <xf numFmtId="0" fontId="3" fillId="0" borderId="0" applyNumberFormat="0" applyBorder="0" applyProtection="0"/>
  </cellStyleXfs>
  <cellXfs count="213">
    <xf numFmtId="0" fontId="0" fillId="0" borderId="0" xfId="0"/>
    <xf numFmtId="0" fontId="3" fillId="0" borderId="0" xfId="0" applyFont="1" applyAlignment="1">
      <alignment horizontal="left" vertical="center"/>
    </xf>
    <xf numFmtId="0" fontId="0" fillId="0" borderId="0" xfId="0"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4" borderId="4" xfId="3" applyFill="1" applyBorder="1" applyAlignment="1" applyProtection="1">
      <alignment horizontal="center" vertical="center" wrapText="1"/>
    </xf>
    <xf numFmtId="0" fontId="3" fillId="4" borderId="5" xfId="3" applyFill="1" applyBorder="1" applyAlignment="1" applyProtection="1">
      <alignment horizontal="center" vertical="center" wrapText="1"/>
    </xf>
    <xf numFmtId="0" fontId="3" fillId="3" borderId="4" xfId="3" applyFill="1" applyBorder="1" applyAlignment="1" applyProtection="1">
      <alignment horizontal="center" vertical="center" wrapText="1"/>
    </xf>
    <xf numFmtId="0" fontId="3" fillId="3" borderId="5" xfId="3" applyFill="1" applyBorder="1" applyAlignment="1" applyProtection="1">
      <alignment horizontal="center" vertical="center" wrapText="1"/>
    </xf>
    <xf numFmtId="0" fontId="0" fillId="0" borderId="5" xfId="0" applyBorder="1" applyAlignment="1">
      <alignment horizontal="center" vertical="center" wrapText="1"/>
    </xf>
    <xf numFmtId="0" fontId="5" fillId="5"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5" fillId="6"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vertical="center" wrapText="1"/>
    </xf>
    <xf numFmtId="0" fontId="6" fillId="0" borderId="0" xfId="0" applyFont="1" applyAlignment="1">
      <alignment horizontal="center" vertical="center" wrapText="1"/>
    </xf>
    <xf numFmtId="0" fontId="6" fillId="0" borderId="0" xfId="0" applyFont="1"/>
    <xf numFmtId="0" fontId="8" fillId="13" borderId="17"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0" borderId="17" xfId="0" applyFont="1" applyBorder="1" applyAlignment="1">
      <alignment horizontal="center" vertical="center" wrapText="1"/>
    </xf>
    <xf numFmtId="0" fontId="7" fillId="13" borderId="20" xfId="0" applyFont="1" applyFill="1" applyBorder="1" applyAlignment="1">
      <alignment horizontal="center" vertical="center" wrapText="1"/>
    </xf>
    <xf numFmtId="0" fontId="7" fillId="13" borderId="0" xfId="0" applyFont="1" applyFill="1" applyAlignment="1">
      <alignment horizontal="center" vertical="center" wrapText="1"/>
    </xf>
    <xf numFmtId="0" fontId="9" fillId="13" borderId="5" xfId="0" applyFont="1" applyFill="1" applyBorder="1" applyAlignment="1">
      <alignment horizontal="center" vertical="center" wrapText="1"/>
    </xf>
    <xf numFmtId="0" fontId="9" fillId="0" borderId="4" xfId="0" applyFont="1" applyBorder="1" applyAlignment="1">
      <alignment horizontal="center" vertical="center" wrapText="1"/>
    </xf>
    <xf numFmtId="14" fontId="9" fillId="13" borderId="5" xfId="0" applyNumberFormat="1" applyFont="1" applyFill="1" applyBorder="1" applyAlignment="1">
      <alignment horizontal="center" vertical="center" wrapText="1"/>
    </xf>
    <xf numFmtId="0" fontId="8" fillId="13" borderId="5" xfId="0" applyFont="1" applyFill="1" applyBorder="1" applyAlignment="1">
      <alignment horizontal="center" vertical="center" wrapText="1"/>
    </xf>
    <xf numFmtId="4" fontId="6" fillId="0" borderId="5" xfId="1" applyNumberFormat="1" applyFont="1" applyFill="1" applyBorder="1" applyAlignment="1">
      <alignment horizontal="center" vertical="center" wrapText="1"/>
    </xf>
    <xf numFmtId="0" fontId="9" fillId="0" borderId="5" xfId="0" applyFont="1" applyBorder="1" applyAlignment="1">
      <alignment horizontal="center" vertical="center" wrapText="1"/>
    </xf>
    <xf numFmtId="4" fontId="9" fillId="0" borderId="5" xfId="0" applyNumberFormat="1" applyFont="1" applyBorder="1" applyAlignment="1">
      <alignment horizontal="right" vertical="center" wrapText="1"/>
    </xf>
    <xf numFmtId="4" fontId="9" fillId="13" borderId="21" xfId="0" applyNumberFormat="1" applyFont="1" applyFill="1" applyBorder="1" applyAlignment="1">
      <alignment horizontal="center" vertical="center" wrapText="1"/>
    </xf>
    <xf numFmtId="4" fontId="9" fillId="0" borderId="21" xfId="0" applyNumberFormat="1" applyFont="1" applyBorder="1" applyAlignment="1">
      <alignment horizontal="center" vertical="center" wrapText="1"/>
    </xf>
    <xf numFmtId="0" fontId="9" fillId="13" borderId="22"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13" borderId="23" xfId="0" applyFont="1" applyFill="1" applyBorder="1" applyAlignment="1">
      <alignment horizontal="center" vertical="center" wrapText="1"/>
    </xf>
    <xf numFmtId="14" fontId="9" fillId="0" borderId="21" xfId="0" applyNumberFormat="1" applyFont="1" applyBorder="1" applyAlignment="1">
      <alignment horizontal="center" vertical="center" wrapText="1"/>
    </xf>
    <xf numFmtId="0" fontId="8" fillId="13" borderId="21" xfId="0" applyFont="1" applyFill="1" applyBorder="1" applyAlignment="1">
      <alignment horizontal="center" vertical="center" wrapText="1"/>
    </xf>
    <xf numFmtId="0" fontId="9" fillId="0" borderId="21" xfId="0" applyFont="1" applyBorder="1" applyAlignment="1">
      <alignment horizontal="center" vertical="center" wrapText="1"/>
    </xf>
    <xf numFmtId="164" fontId="9" fillId="0" borderId="21" xfId="1" applyFont="1" applyFill="1" applyBorder="1" applyAlignment="1">
      <alignment horizontal="center" vertical="center" wrapText="1"/>
    </xf>
    <xf numFmtId="4" fontId="9" fillId="0" borderId="24" xfId="0" applyNumberFormat="1" applyFont="1" applyBorder="1" applyAlignment="1">
      <alignment horizontal="right" vertical="center" wrapText="1"/>
    </xf>
    <xf numFmtId="0" fontId="8" fillId="0" borderId="23" xfId="0" applyFont="1" applyBorder="1" applyAlignment="1">
      <alignment horizontal="center" vertical="center" wrapText="1"/>
    </xf>
    <xf numFmtId="0" fontId="10" fillId="13" borderId="25" xfId="2"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13" borderId="4" xfId="0" applyFont="1" applyFill="1" applyBorder="1" applyAlignment="1">
      <alignment horizontal="center" vertical="center" wrapText="1"/>
    </xf>
    <xf numFmtId="4" fontId="9" fillId="13" borderId="5" xfId="0" applyNumberFormat="1" applyFont="1" applyFill="1" applyBorder="1" applyAlignment="1">
      <alignment horizontal="center" vertical="center" wrapText="1"/>
    </xf>
    <xf numFmtId="164" fontId="9" fillId="0" borderId="5" xfId="1" applyFont="1" applyFill="1" applyBorder="1" applyAlignment="1">
      <alignment horizontal="center" vertical="center" wrapText="1"/>
    </xf>
    <xf numFmtId="164" fontId="9" fillId="0" borderId="27" xfId="1" applyFont="1" applyFill="1" applyBorder="1" applyAlignment="1">
      <alignment horizontal="center" vertical="center" wrapText="1"/>
    </xf>
    <xf numFmtId="0" fontId="8" fillId="0" borderId="4" xfId="0" applyFont="1" applyBorder="1" applyAlignment="1">
      <alignment horizontal="center" vertical="center" wrapText="1"/>
    </xf>
    <xf numFmtId="0" fontId="10" fillId="0" borderId="6" xfId="4" applyFont="1" applyFill="1" applyBorder="1" applyAlignment="1">
      <alignment horizontal="center" vertical="center" wrapText="1"/>
    </xf>
    <xf numFmtId="0" fontId="9" fillId="13" borderId="26" xfId="0" applyFont="1" applyFill="1" applyBorder="1" applyAlignment="1">
      <alignment horizontal="center" vertical="center" wrapText="1"/>
    </xf>
    <xf numFmtId="14" fontId="9" fillId="0" borderId="5" xfId="0" applyNumberFormat="1" applyFont="1" applyBorder="1" applyAlignment="1">
      <alignment horizontal="center" vertical="center" wrapText="1"/>
    </xf>
    <xf numFmtId="164" fontId="6" fillId="0" borderId="5" xfId="1" applyFont="1" applyBorder="1" applyAlignment="1">
      <alignment horizontal="center" vertical="center" wrapText="1"/>
    </xf>
    <xf numFmtId="164" fontId="6" fillId="13" borderId="5" xfId="1" applyFont="1" applyFill="1" applyBorder="1" applyAlignment="1">
      <alignment horizontal="center" vertical="center" wrapText="1"/>
    </xf>
    <xf numFmtId="164" fontId="9" fillId="0" borderId="28" xfId="1" applyFont="1" applyBorder="1" applyAlignment="1">
      <alignment horizontal="center" vertical="center" wrapText="1"/>
    </xf>
    <xf numFmtId="0" fontId="10" fillId="0" borderId="6" xfId="2"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1" fontId="6" fillId="13" borderId="5" xfId="1" applyNumberFormat="1" applyFont="1" applyFill="1" applyBorder="1" applyAlignment="1">
      <alignment horizontal="center" vertical="center" wrapText="1"/>
    </xf>
    <xf numFmtId="4" fontId="6" fillId="0" borderId="27" xfId="0" applyNumberFormat="1" applyFont="1" applyBorder="1" applyAlignment="1">
      <alignment horizontal="center" vertical="center" wrapText="1"/>
    </xf>
    <xf numFmtId="4" fontId="6" fillId="13" borderId="4" xfId="0" applyNumberFormat="1" applyFont="1" applyFill="1" applyBorder="1" applyAlignment="1">
      <alignment horizontal="center" vertical="center" wrapText="1"/>
    </xf>
    <xf numFmtId="0" fontId="6" fillId="0" borderId="27" xfId="0" applyFont="1" applyBorder="1" applyAlignment="1">
      <alignment horizontal="center" vertical="center" wrapText="1"/>
    </xf>
    <xf numFmtId="4" fontId="6" fillId="0" borderId="5" xfId="1" applyNumberFormat="1" applyFont="1" applyBorder="1" applyAlignment="1">
      <alignment horizontal="center" vertical="center" wrapText="1"/>
    </xf>
    <xf numFmtId="166" fontId="9" fillId="0" borderId="5" xfId="1" applyNumberFormat="1" applyFont="1" applyBorder="1" applyAlignment="1">
      <alignment horizontal="center" vertical="center" wrapText="1"/>
    </xf>
    <xf numFmtId="1" fontId="6" fillId="0" borderId="5" xfId="1" applyNumberFormat="1" applyFont="1" applyBorder="1" applyAlignment="1">
      <alignment horizontal="center" vertical="center" wrapText="1"/>
    </xf>
    <xf numFmtId="4" fontId="6" fillId="13" borderId="4" xfId="1" applyNumberFormat="1" applyFont="1" applyFill="1" applyBorder="1" applyAlignment="1">
      <alignment horizontal="center" vertical="center" wrapText="1"/>
    </xf>
    <xf numFmtId="0" fontId="6" fillId="13" borderId="5" xfId="0" applyFont="1" applyFill="1" applyBorder="1" applyAlignment="1">
      <alignment vertical="center" wrapText="1"/>
    </xf>
    <xf numFmtId="0" fontId="7" fillId="0" borderId="0" xfId="0" applyFont="1" applyAlignment="1">
      <alignment horizontal="center" vertical="center" wrapText="1"/>
    </xf>
    <xf numFmtId="0" fontId="9" fillId="13" borderId="27" xfId="0" applyFont="1" applyFill="1" applyBorder="1" applyAlignment="1">
      <alignment horizontal="center" vertical="center" wrapText="1"/>
    </xf>
    <xf numFmtId="164" fontId="6" fillId="0" borderId="5" xfId="1" applyFont="1" applyFill="1" applyBorder="1" applyAlignment="1">
      <alignment horizontal="center" vertical="center" wrapText="1"/>
    </xf>
    <xf numFmtId="0" fontId="10" fillId="0" borderId="6" xfId="2" applyFont="1" applyBorder="1" applyAlignment="1">
      <alignment vertical="center" wrapText="1"/>
    </xf>
    <xf numFmtId="0" fontId="6" fillId="13" borderId="27" xfId="0" applyFont="1" applyFill="1" applyBorder="1" applyAlignment="1">
      <alignment horizontal="center" vertical="center" wrapText="1"/>
    </xf>
    <xf numFmtId="0" fontId="6" fillId="13" borderId="5" xfId="0" applyFont="1" applyFill="1" applyBorder="1" applyAlignment="1">
      <alignment horizontal="center" vertical="center" wrapText="1"/>
    </xf>
    <xf numFmtId="14" fontId="6" fillId="13" borderId="5" xfId="0" applyNumberFormat="1" applyFont="1" applyFill="1" applyBorder="1" applyAlignment="1">
      <alignment horizontal="center" vertical="center" wrapText="1"/>
    </xf>
    <xf numFmtId="4" fontId="6" fillId="13" borderId="5" xfId="1" applyNumberFormat="1" applyFont="1" applyFill="1" applyBorder="1" applyAlignment="1">
      <alignment horizontal="center" vertical="center" wrapText="1"/>
    </xf>
    <xf numFmtId="4" fontId="6" fillId="0" borderId="27" xfId="1" applyNumberFormat="1" applyFont="1" applyBorder="1" applyAlignment="1">
      <alignment horizontal="center" vertical="center" wrapText="1"/>
    </xf>
    <xf numFmtId="0" fontId="6" fillId="0" borderId="5" xfId="0" applyFont="1" applyBorder="1" applyAlignment="1">
      <alignment vertical="center" wrapText="1"/>
    </xf>
    <xf numFmtId="0" fontId="6" fillId="13" borderId="4" xfId="0" applyFont="1" applyFill="1" applyBorder="1" applyAlignment="1">
      <alignment horizontal="center" vertical="center" wrapText="1"/>
    </xf>
    <xf numFmtId="0" fontId="6" fillId="0" borderId="5" xfId="0" applyFont="1" applyBorder="1"/>
    <xf numFmtId="0" fontId="9" fillId="13" borderId="27" xfId="0" applyFont="1" applyFill="1" applyBorder="1" applyAlignment="1">
      <alignment horizontal="left" vertical="center" wrapText="1"/>
    </xf>
    <xf numFmtId="0" fontId="11" fillId="13" borderId="5" xfId="0" applyFont="1" applyFill="1" applyBorder="1" applyAlignment="1">
      <alignment vertical="center" wrapText="1"/>
    </xf>
    <xf numFmtId="167" fontId="6" fillId="0" borderId="5" xfId="1" applyNumberFormat="1" applyFont="1" applyFill="1" applyBorder="1" applyAlignment="1">
      <alignment horizontal="center" vertical="center" wrapText="1"/>
    </xf>
    <xf numFmtId="164" fontId="6" fillId="0" borderId="27" xfId="1" applyFont="1" applyBorder="1" applyAlignment="1">
      <alignment horizontal="center" vertical="center" wrapText="1"/>
    </xf>
    <xf numFmtId="0" fontId="8" fillId="13" borderId="4" xfId="0" applyFont="1" applyFill="1" applyBorder="1" applyAlignment="1">
      <alignment horizontal="center" vertical="center" wrapText="1"/>
    </xf>
    <xf numFmtId="165" fontId="6" fillId="13" borderId="27" xfId="1" applyNumberFormat="1" applyFont="1" applyFill="1" applyBorder="1" applyAlignment="1">
      <alignment horizontal="center" vertical="center" wrapText="1"/>
    </xf>
    <xf numFmtId="164" fontId="7" fillId="0" borderId="5" xfId="1" applyFont="1" applyFill="1" applyBorder="1" applyAlignment="1">
      <alignment horizontal="center" vertical="center" wrapText="1"/>
    </xf>
    <xf numFmtId="0" fontId="6" fillId="0" borderId="4" xfId="0" applyFont="1" applyBorder="1"/>
    <xf numFmtId="0" fontId="9" fillId="0" borderId="26" xfId="0" applyFont="1" applyBorder="1" applyAlignment="1">
      <alignment vertical="center" wrapText="1"/>
    </xf>
    <xf numFmtId="4" fontId="6" fillId="0" borderId="4" xfId="0" applyNumberFormat="1" applyFont="1" applyBorder="1" applyAlignment="1">
      <alignment horizontal="center" vertical="center" wrapText="1"/>
    </xf>
    <xf numFmtId="4" fontId="6" fillId="13" borderId="27" xfId="0" applyNumberFormat="1" applyFont="1" applyFill="1" applyBorder="1" applyAlignment="1">
      <alignment horizontal="center" vertical="center" wrapText="1"/>
    </xf>
    <xf numFmtId="0" fontId="9" fillId="0" borderId="29" xfId="0" applyFont="1" applyBorder="1" applyAlignment="1">
      <alignment horizontal="center" vertical="center" wrapText="1"/>
    </xf>
    <xf numFmtId="0" fontId="6" fillId="13" borderId="8"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9" fillId="13" borderId="8" xfId="0" applyFont="1" applyFill="1" applyBorder="1" applyAlignment="1">
      <alignment horizontal="center" vertical="center" wrapText="1"/>
    </xf>
    <xf numFmtId="14" fontId="9" fillId="13" borderId="9" xfId="0" applyNumberFormat="1" applyFont="1" applyFill="1" applyBorder="1" applyAlignment="1">
      <alignment horizontal="center" vertical="center" wrapText="1"/>
    </xf>
    <xf numFmtId="0" fontId="6" fillId="13" borderId="9" xfId="0" applyFont="1" applyFill="1" applyBorder="1" applyAlignment="1">
      <alignment horizontal="center" vertical="center" wrapText="1"/>
    </xf>
    <xf numFmtId="14" fontId="6" fillId="13" borderId="9" xfId="0" applyNumberFormat="1" applyFont="1" applyFill="1" applyBorder="1" applyAlignment="1">
      <alignment horizontal="center" vertical="center" wrapText="1"/>
    </xf>
    <xf numFmtId="0" fontId="9" fillId="13" borderId="30" xfId="0" applyFont="1" applyFill="1" applyBorder="1" applyAlignment="1">
      <alignment horizontal="left" vertical="center" wrapText="1"/>
    </xf>
    <xf numFmtId="0" fontId="9" fillId="0" borderId="8" xfId="0" applyFont="1" applyBorder="1" applyAlignment="1">
      <alignment horizontal="center" vertical="center" wrapText="1"/>
    </xf>
    <xf numFmtId="4" fontId="6" fillId="0" borderId="9" xfId="1" applyNumberFormat="1" applyFont="1" applyFill="1" applyBorder="1" applyAlignment="1">
      <alignment horizontal="center" vertical="center" wrapText="1"/>
    </xf>
    <xf numFmtId="167" fontId="6" fillId="0" borderId="9" xfId="1" applyNumberFormat="1" applyFont="1" applyFill="1" applyBorder="1" applyAlignment="1">
      <alignment horizontal="center" vertical="center" wrapText="1"/>
    </xf>
    <xf numFmtId="1" fontId="6" fillId="13" borderId="9" xfId="1" applyNumberFormat="1" applyFont="1" applyFill="1" applyBorder="1" applyAlignment="1">
      <alignment horizontal="center" vertical="center" wrapText="1"/>
    </xf>
    <xf numFmtId="4" fontId="6" fillId="13" borderId="9" xfId="1" applyNumberFormat="1" applyFont="1" applyFill="1" applyBorder="1" applyAlignment="1">
      <alignment horizontal="center" vertical="center" wrapText="1"/>
    </xf>
    <xf numFmtId="4" fontId="6" fillId="13" borderId="30" xfId="0" applyNumberFormat="1" applyFont="1" applyFill="1" applyBorder="1" applyAlignment="1">
      <alignment horizontal="center" vertical="center" wrapText="1"/>
    </xf>
    <xf numFmtId="4" fontId="6" fillId="13" borderId="8" xfId="0" applyNumberFormat="1" applyFont="1" applyFill="1" applyBorder="1" applyAlignment="1">
      <alignment horizontal="center" vertical="center" wrapText="1"/>
    </xf>
    <xf numFmtId="0" fontId="10" fillId="0" borderId="10" xfId="2" applyFont="1" applyBorder="1" applyAlignment="1">
      <alignment vertical="center" wrapText="1"/>
    </xf>
    <xf numFmtId="0" fontId="7" fillId="0" borderId="0" xfId="0" applyFont="1"/>
    <xf numFmtId="0" fontId="0" fillId="0" borderId="0" xfId="0" applyAlignment="1">
      <alignment horizontal="center" vertical="center" wrapText="1"/>
    </xf>
    <xf numFmtId="0" fontId="4" fillId="13" borderId="31" xfId="0" applyFont="1" applyFill="1" applyBorder="1" applyAlignment="1">
      <alignment horizontal="center" vertical="center" wrapText="1"/>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14"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4" fillId="0" borderId="33" xfId="0" applyFont="1" applyBorder="1" applyAlignment="1">
      <alignment horizontal="center" vertical="center" wrapText="1"/>
    </xf>
    <xf numFmtId="0" fontId="15" fillId="13" borderId="33" xfId="0" applyFont="1" applyFill="1" applyBorder="1" applyAlignment="1">
      <alignment horizontal="center" vertical="center" wrapText="1"/>
    </xf>
    <xf numFmtId="0" fontId="15" fillId="13" borderId="0" xfId="0" applyFont="1" applyFill="1" applyAlignment="1">
      <alignment horizontal="center" vertical="center" wrapText="1"/>
    </xf>
    <xf numFmtId="0" fontId="3" fillId="13" borderId="35" xfId="0" applyFont="1" applyFill="1" applyBorder="1" applyAlignment="1">
      <alignment horizontal="center" vertical="center" wrapText="1"/>
    </xf>
    <xf numFmtId="0" fontId="0" fillId="13" borderId="32" xfId="0" applyFill="1" applyBorder="1" applyAlignment="1">
      <alignment horizontal="center" vertical="center" wrapText="1"/>
    </xf>
    <xf numFmtId="0" fontId="0" fillId="13" borderId="33" xfId="0" applyFill="1" applyBorder="1" applyAlignment="1">
      <alignment horizontal="center" vertical="center" wrapText="1"/>
    </xf>
    <xf numFmtId="0" fontId="0" fillId="13" borderId="14" xfId="0" applyFill="1" applyBorder="1" applyAlignment="1">
      <alignment horizontal="center" vertical="center" wrapText="1"/>
    </xf>
    <xf numFmtId="14" fontId="0" fillId="13" borderId="15" xfId="0" applyNumberFormat="1" applyFill="1" applyBorder="1" applyAlignment="1">
      <alignment horizontal="center" vertical="center"/>
    </xf>
    <xf numFmtId="0" fontId="0" fillId="13" borderId="15" xfId="0" applyFill="1" applyBorder="1" applyAlignment="1">
      <alignment horizontal="center" vertical="center" wrapText="1"/>
    </xf>
    <xf numFmtId="164" fontId="1" fillId="13" borderId="15" xfId="1" applyFill="1" applyBorder="1" applyAlignment="1">
      <alignment horizontal="center" vertical="center"/>
    </xf>
    <xf numFmtId="164" fontId="1" fillId="13" borderId="15" xfId="1" applyFill="1" applyBorder="1" applyAlignment="1">
      <alignment horizontal="center" vertical="center" wrapText="1"/>
    </xf>
    <xf numFmtId="1" fontId="16" fillId="13" borderId="15" xfId="1" applyNumberFormat="1" applyFont="1" applyFill="1" applyBorder="1" applyAlignment="1">
      <alignment horizontal="center" vertical="center" wrapText="1"/>
    </xf>
    <xf numFmtId="4" fontId="16" fillId="13" borderId="15" xfId="0" applyNumberFormat="1" applyFont="1" applyFill="1" applyBorder="1" applyAlignment="1">
      <alignment horizontal="center" vertical="center" wrapText="1"/>
    </xf>
    <xf numFmtId="4" fontId="16" fillId="13" borderId="14" xfId="0" applyNumberFormat="1" applyFont="1" applyFill="1" applyBorder="1" applyAlignment="1">
      <alignment horizontal="center" vertical="center" wrapText="1"/>
    </xf>
    <xf numFmtId="0" fontId="0" fillId="0" borderId="15" xfId="0" applyBorder="1" applyAlignment="1">
      <alignment horizontal="left" vertical="center" wrapText="1"/>
    </xf>
    <xf numFmtId="0" fontId="2" fillId="13" borderId="33" xfId="2" applyFill="1" applyBorder="1" applyAlignment="1">
      <alignment horizontal="center" vertical="center" wrapText="1"/>
    </xf>
    <xf numFmtId="0" fontId="0" fillId="13" borderId="0" xfId="0" applyFill="1" applyAlignment="1">
      <alignment horizontal="center" vertical="center" wrapText="1"/>
    </xf>
    <xf numFmtId="0" fontId="0" fillId="13" borderId="0" xfId="0" applyFill="1"/>
    <xf numFmtId="0" fontId="15" fillId="0" borderId="0" xfId="0" applyFont="1"/>
    <xf numFmtId="0" fontId="0" fillId="0" borderId="11" xfId="0" applyBorder="1"/>
    <xf numFmtId="0" fontId="0" fillId="0" borderId="13" xfId="0" applyBorder="1"/>
    <xf numFmtId="0" fontId="4" fillId="13" borderId="36"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3" fillId="0" borderId="35" xfId="0" applyFont="1" applyBorder="1" applyAlignment="1">
      <alignment horizontal="center" vertical="center" wrapText="1"/>
    </xf>
    <xf numFmtId="0" fontId="0" fillId="0" borderId="37" xfId="0" applyBorder="1" applyAlignment="1">
      <alignment vertical="center" wrapText="1"/>
    </xf>
    <xf numFmtId="0" fontId="0" fillId="0" borderId="9" xfId="0" applyBorder="1" applyAlignment="1">
      <alignment vertical="center" wrapText="1"/>
    </xf>
    <xf numFmtId="0" fontId="0" fillId="13" borderId="9" xfId="0" applyFill="1" applyBorder="1" applyAlignment="1">
      <alignment horizontal="left" vertical="center" wrapText="1"/>
    </xf>
    <xf numFmtId="14" fontId="0" fillId="0" borderId="9" xfId="0" applyNumberFormat="1" applyBorder="1" applyAlignment="1">
      <alignment horizontal="center" vertical="center"/>
    </xf>
    <xf numFmtId="0" fontId="15" fillId="0" borderId="9" xfId="0" applyFont="1" applyBorder="1"/>
    <xf numFmtId="0" fontId="0" fillId="0" borderId="9" xfId="0" applyBorder="1" applyAlignment="1">
      <alignment horizontal="center" vertical="center" wrapText="1"/>
    </xf>
    <xf numFmtId="4" fontId="9" fillId="13" borderId="9" xfId="0" applyNumberFormat="1" applyFont="1" applyFill="1" applyBorder="1" applyAlignment="1">
      <alignment vertical="center"/>
    </xf>
    <xf numFmtId="1" fontId="16" fillId="13" borderId="9" xfId="1" applyNumberFormat="1" applyFont="1" applyFill="1" applyBorder="1" applyAlignment="1">
      <alignment horizontal="center" vertical="center" wrapText="1"/>
    </xf>
    <xf numFmtId="4" fontId="9" fillId="0" borderId="9" xfId="0" applyNumberFormat="1" applyFont="1" applyBorder="1" applyAlignment="1">
      <alignment vertical="center"/>
    </xf>
    <xf numFmtId="0" fontId="2" fillId="0" borderId="10" xfId="2" applyFill="1" applyBorder="1" applyAlignment="1">
      <alignment horizontal="center" vertical="center" wrapText="1"/>
    </xf>
    <xf numFmtId="0" fontId="9" fillId="13" borderId="2" xfId="0" applyFont="1" applyFill="1" applyBorder="1" applyAlignment="1">
      <alignment horizontal="center" vertical="center" wrapText="1"/>
    </xf>
    <xf numFmtId="0" fontId="8" fillId="13" borderId="7" xfId="0" applyFont="1" applyFill="1" applyBorder="1" applyAlignment="1">
      <alignment horizontal="center" vertical="center" wrapText="1"/>
    </xf>
    <xf numFmtId="14" fontId="9" fillId="13" borderId="21" xfId="0" applyNumberFormat="1" applyFont="1" applyFill="1" applyBorder="1" applyAlignment="1">
      <alignment horizontal="center" vertical="center" wrapText="1"/>
    </xf>
    <xf numFmtId="0" fontId="9" fillId="13" borderId="21" xfId="0" applyFont="1" applyFill="1" applyBorder="1" applyAlignment="1">
      <alignment horizontal="center" vertical="center" wrapText="1"/>
    </xf>
    <xf numFmtId="1" fontId="6" fillId="0" borderId="5" xfId="1" applyNumberFormat="1" applyFont="1" applyFill="1" applyBorder="1" applyAlignment="1">
      <alignment horizontal="center" vertical="center" wrapText="1"/>
    </xf>
    <xf numFmtId="0" fontId="9" fillId="13" borderId="7" xfId="0" applyFont="1" applyFill="1" applyBorder="1" applyAlignment="1">
      <alignment horizontal="center" vertical="center" wrapText="1"/>
    </xf>
    <xf numFmtId="164" fontId="9" fillId="13" borderId="7" xfId="1" applyFont="1" applyFill="1" applyBorder="1" applyAlignment="1">
      <alignment horizontal="center" vertical="center" wrapText="1"/>
    </xf>
    <xf numFmtId="0" fontId="9" fillId="13" borderId="39" xfId="0" applyFont="1" applyFill="1" applyBorder="1" applyAlignment="1">
      <alignment horizontal="center" vertical="center" wrapText="1"/>
    </xf>
    <xf numFmtId="14" fontId="9" fillId="13" borderId="7" xfId="0" applyNumberFormat="1" applyFont="1" applyFill="1" applyBorder="1" applyAlignment="1">
      <alignment horizontal="center" vertical="center" wrapText="1"/>
    </xf>
    <xf numFmtId="4" fontId="6" fillId="0" borderId="7" xfId="1" applyNumberFormat="1" applyFont="1" applyFill="1" applyBorder="1" applyAlignment="1">
      <alignment horizontal="center" vertical="center" wrapText="1"/>
    </xf>
    <xf numFmtId="14" fontId="9" fillId="13" borderId="38" xfId="0" applyNumberFormat="1" applyFont="1" applyFill="1" applyBorder="1" applyAlignment="1">
      <alignment horizontal="center" vertical="center" wrapText="1"/>
    </xf>
    <xf numFmtId="0" fontId="8" fillId="13" borderId="38" xfId="0" applyFont="1" applyFill="1" applyBorder="1" applyAlignment="1">
      <alignment horizontal="center" vertical="center" wrapText="1"/>
    </xf>
    <xf numFmtId="0" fontId="9" fillId="13" borderId="38" xfId="0" applyFont="1" applyFill="1" applyBorder="1" applyAlignment="1">
      <alignment horizontal="center" vertical="center" wrapText="1"/>
    </xf>
    <xf numFmtId="4" fontId="6" fillId="0" borderId="38" xfId="1" applyNumberFormat="1" applyFont="1" applyFill="1" applyBorder="1" applyAlignment="1">
      <alignment horizontal="center" vertical="center" wrapText="1"/>
    </xf>
    <xf numFmtId="0" fontId="8" fillId="13" borderId="41" xfId="0" applyFont="1" applyFill="1" applyBorder="1" applyAlignment="1">
      <alignment horizontal="center" vertical="center" wrapText="1"/>
    </xf>
    <xf numFmtId="4" fontId="9" fillId="0" borderId="5" xfId="0" applyNumberFormat="1" applyFont="1" applyBorder="1" applyAlignment="1">
      <alignment horizontal="center" vertical="center" wrapText="1"/>
    </xf>
    <xf numFmtId="165" fontId="6" fillId="0" borderId="27" xfId="1" applyNumberFormat="1" applyFont="1" applyFill="1" applyBorder="1" applyAlignment="1">
      <alignment horizontal="center" vertical="center" wrapText="1"/>
    </xf>
    <xf numFmtId="4" fontId="17" fillId="0" borderId="38" xfId="1" applyNumberFormat="1" applyFont="1" applyFill="1" applyBorder="1" applyAlignment="1">
      <alignment horizontal="center" vertical="center" wrapText="1"/>
    </xf>
    <xf numFmtId="4" fontId="17" fillId="0" borderId="39" xfId="1" applyNumberFormat="1" applyFont="1" applyFill="1" applyBorder="1" applyAlignment="1">
      <alignment horizontal="center" vertical="center" wrapText="1"/>
    </xf>
    <xf numFmtId="4" fontId="17" fillId="0" borderId="5" xfId="1" applyNumberFormat="1" applyFont="1" applyFill="1" applyBorder="1" applyAlignment="1">
      <alignment horizontal="center" vertical="center" wrapText="1"/>
    </xf>
    <xf numFmtId="164" fontId="9" fillId="0" borderId="11" xfId="1" applyFont="1" applyFill="1" applyBorder="1" applyAlignment="1">
      <alignment horizontal="center" vertical="center" wrapText="1"/>
    </xf>
    <xf numFmtId="164" fontId="9" fillId="0" borderId="27" xfId="0" applyNumberFormat="1" applyFont="1" applyBorder="1" applyAlignment="1">
      <alignment horizontal="center" vertical="center" wrapText="1"/>
    </xf>
    <xf numFmtId="4" fontId="6" fillId="0" borderId="5" xfId="1" applyNumberFormat="1" applyFont="1" applyFill="1" applyBorder="1" applyAlignment="1">
      <alignment horizontal="left" vertical="center" wrapText="1"/>
    </xf>
    <xf numFmtId="4" fontId="6" fillId="0" borderId="27" xfId="1" applyNumberFormat="1" applyFont="1" applyFill="1" applyBorder="1" applyAlignment="1">
      <alignment horizontal="left" vertical="center" wrapText="1"/>
    </xf>
    <xf numFmtId="164" fontId="6" fillId="0" borderId="21" xfId="1" applyFont="1" applyFill="1" applyBorder="1" applyAlignment="1">
      <alignment horizontal="left" vertical="center" wrapText="1"/>
    </xf>
    <xf numFmtId="0" fontId="9" fillId="13" borderId="5" xfId="0" applyFont="1" applyFill="1" applyBorder="1" applyAlignment="1">
      <alignment horizontal="right" vertical="center" wrapText="1"/>
    </xf>
    <xf numFmtId="164" fontId="6" fillId="13" borderId="5" xfId="1" applyFont="1" applyFill="1" applyBorder="1" applyAlignment="1">
      <alignment horizontal="right"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164" fontId="9" fillId="0" borderId="45" xfId="1" applyFont="1" applyFill="1" applyBorder="1" applyAlignment="1">
      <alignment horizontal="center" vertical="center" wrapText="1"/>
    </xf>
    <xf numFmtId="164" fontId="9" fillId="0" borderId="24" xfId="1" applyFont="1" applyBorder="1" applyAlignment="1">
      <alignment horizontal="center" vertical="center" wrapText="1"/>
    </xf>
    <xf numFmtId="4" fontId="9" fillId="0" borderId="27" xfId="0" applyNumberFormat="1" applyFont="1" applyBorder="1" applyAlignment="1">
      <alignment horizontal="right" vertical="center" wrapText="1"/>
    </xf>
    <xf numFmtId="0" fontId="3" fillId="0" borderId="5" xfId="0" applyFont="1" applyBorder="1" applyAlignment="1">
      <alignment horizontal="center" vertical="center" wrapText="1"/>
    </xf>
    <xf numFmtId="0" fontId="7" fillId="8" borderId="12"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7" fillId="10" borderId="42" xfId="0" applyFont="1" applyFill="1" applyBorder="1" applyAlignment="1">
      <alignment horizontal="center" vertical="center" wrapText="1"/>
    </xf>
    <xf numFmtId="0" fontId="7" fillId="10" borderId="43" xfId="0" applyFont="1" applyFill="1" applyBorder="1" applyAlignment="1">
      <alignment horizontal="center" vertical="center" wrapText="1"/>
    </xf>
    <xf numFmtId="0" fontId="7" fillId="10" borderId="44" xfId="0" applyFont="1" applyFill="1" applyBorder="1" applyAlignment="1">
      <alignment horizontal="center" vertical="center" wrapText="1"/>
    </xf>
    <xf numFmtId="0" fontId="7" fillId="11" borderId="32" xfId="0" applyFont="1" applyFill="1" applyBorder="1" applyAlignment="1">
      <alignment horizontal="center" vertical="center" wrapText="1"/>
    </xf>
    <xf numFmtId="0" fontId="7" fillId="11" borderId="14" xfId="0" applyFont="1" applyFill="1" applyBorder="1" applyAlignment="1">
      <alignment horizontal="center" vertical="center" wrapText="1"/>
    </xf>
    <xf numFmtId="0" fontId="7" fillId="12" borderId="15"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11" borderId="14" xfId="0" applyFont="1" applyFill="1" applyBorder="1" applyAlignment="1">
      <alignment horizontal="center" vertical="center" wrapText="1"/>
    </xf>
    <xf numFmtId="0" fontId="13" fillId="12" borderId="15" xfId="0" applyFont="1" applyFill="1" applyBorder="1" applyAlignment="1">
      <alignment horizontal="center" vertical="center" wrapText="1"/>
    </xf>
  </cellXfs>
  <cellStyles count="6">
    <cellStyle name="Collegamento ipertestuale" xfId="2" xr:uid="{00000000-0005-0000-0000-000000000000}"/>
    <cellStyle name="Excel Built-in Normal" xfId="3" xr:uid="{00000000-0005-0000-0000-000001000000}"/>
    <cellStyle name="Hyperlink" xfId="4" xr:uid="{00000000-0005-0000-0000-000002000000}"/>
    <cellStyle name="Migliaia" xfId="1" builtinId="3" customBuiltin="1"/>
    <cellStyle name="Normale" xfId="0" builtinId="0" customBuiltin="1"/>
    <cellStyle name="Normal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rotezionecivile.regione.emilia-romagna.it/piani-sicurezza-interventi-urgenti/ordinanze-piani-e-atti-correlati-dal-2008/eccezionali-eventi-meteorologici-maggio-2019/eccezionali-eventi-meteorologici-maggio-2019" TargetMode="External"/><Relationship Id="rId13" Type="http://schemas.openxmlformats.org/officeDocument/2006/relationships/hyperlink" Target="https://protezionecivile.regione.emilia-romagna.it/piani-sicurezza-interventi-urgenti/ordinanze-piani-e-atti-correlati-dal-2008/finanziamenti-legge-stabilita-2019" TargetMode="External"/><Relationship Id="rId18" Type="http://schemas.openxmlformats.org/officeDocument/2006/relationships/hyperlink" Target="https://protezionecivile.regione.emilia-romagna.it/piani-sicurezza-interventi-urgenti/ordinanze-piani-e-atti-correlati-dal-2008/eccezionali-eventi-meteorologici-verificatisi-nei-giorni-dall8-al-12-dicembre-2017" TargetMode="External"/><Relationship Id="rId26" Type="http://schemas.openxmlformats.org/officeDocument/2006/relationships/hyperlink" Target="https://protezionecivile.regione.emilia-romagna.it/piani-sicurezza-interventi-urgenti/ordinanze-piani-e-atti-correlati-dal-2008/83-2013" TargetMode="External"/><Relationship Id="rId3" Type="http://schemas.openxmlformats.org/officeDocument/2006/relationships/hyperlink" Target="https://protezionecivile.regione.emilia-romagna.it/ucraina" TargetMode="External"/><Relationship Id="rId21" Type="http://schemas.openxmlformats.org/officeDocument/2006/relationships/hyperlink" Target="https://protezionecivile.regione.emilia-romagna.it/piani-sicurezza-interventi-urgenti/ordinanze-piani-e-atti-correlati-dal-2008/alluvione%20Parma%20Piacenza%202015" TargetMode="External"/><Relationship Id="rId7" Type="http://schemas.openxmlformats.org/officeDocument/2006/relationships/hyperlink" Target="https://protezionecivile.regione.emilia-romagna.it/piani-sicurezza-interventi-urgenti/ordinanze-piani-e-atti-correlati-dal-2008/eccezionali-eventi-meteorologici-22-giugno-2019" TargetMode="External"/><Relationship Id="rId12" Type="http://schemas.openxmlformats.org/officeDocument/2006/relationships/hyperlink" Target="https://protezionecivile.regione.emilia-romagna.it/piani-sicurezza-interventi-urgenti/ordinanze-piani-e-atti-correlati-dal-2008/finanziamenti-legge-stabilita-2019" TargetMode="External"/><Relationship Id="rId17" Type="http://schemas.openxmlformats.org/officeDocument/2006/relationships/hyperlink" Target="https://protezionecivile.regione.emilia-romagna.it/piani-sicurezza-interventi-urgenti/ordinanze-piani-e-atti-correlati-dal-2008/eventi-calamitosi-estate-2017" TargetMode="External"/><Relationship Id="rId25" Type="http://schemas.openxmlformats.org/officeDocument/2006/relationships/hyperlink" Target="https://protezionecivile.regione.emilia-romagna.it/piani-sicurezza-interventi-urgenti/ordinanze-piani-e-atti-correlati-dal-2008/ordinanza-174-2014/ordinanza-del-capo-dipartimento-n-174-del-9-luglio-2014" TargetMode="External"/><Relationship Id="rId2" Type="http://schemas.openxmlformats.org/officeDocument/2006/relationships/hyperlink" Target="https://protezionecivile.regione.emilia-romagna.it/piani-sicurezza-interventi-urgenti/ordinanze-piani-e-atti-correlati-dal-2008/emergenza-per-deficit-idrico-2022/emergenza-per-deficit-idrico-2022" TargetMode="External"/><Relationship Id="rId16" Type="http://schemas.openxmlformats.org/officeDocument/2006/relationships/hyperlink" Target="https://protezionecivile.regione.emilia-romagna.it/piani-sicurezza-interventi-urgenti/ordinanze-piani-e-atti-correlati-dal-2008/avversita-febbraio-marzo-2018" TargetMode="External"/><Relationship Id="rId20" Type="http://schemas.openxmlformats.org/officeDocument/2006/relationships/hyperlink" Target="https://protezionecivile.regione.emilia-romagna.it/piani-sicurezza-interventi-urgenti/ordinanze-piani-e-atti-correlati-dal-2008/ordinanza-351-2016/Ocdpc%20351%202016" TargetMode="External"/><Relationship Id="rId1" Type="http://schemas.openxmlformats.org/officeDocument/2006/relationships/hyperlink" Target="https://protezionecivile.regione.emilia-romagna.it/piani-sicurezza-interventi-urgenti/ordinanze-piani-e-atti-correlati-dal-2008/eventi-agosto-2022" TargetMode="External"/><Relationship Id="rId6" Type="http://schemas.openxmlformats.org/officeDocument/2006/relationships/hyperlink" Target="https://protezionecivile.regione.emilia-romagna.it/piani-sicurezza-interventi-urgenti/ordinanze-piani-e-atti-correlati-dal-2008/eccezionali-eventi-meteorologici-di-novembre-2019/eccezionali-eventi-meteo-novembre-2019" TargetMode="External"/><Relationship Id="rId11" Type="http://schemas.openxmlformats.org/officeDocument/2006/relationships/hyperlink" Target="https://protezionecivile.regione.emilia-romagna.it/piani-sicurezza-interventi-urgenti/ordinanze-piani-e-atti-correlati-dal-2008/finanziamenti-legge-stabilita-2019" TargetMode="External"/><Relationship Id="rId24" Type="http://schemas.openxmlformats.org/officeDocument/2006/relationships/hyperlink" Target="https://protezionecivile.regione.emilia-romagna.it/piani-sicurezza-interventi-urgenti/ordinanze-piani-e-atti-correlati-dal-2008/eventi-alluvionali-17-19-gennaio-2014" TargetMode="External"/><Relationship Id="rId5" Type="http://schemas.openxmlformats.org/officeDocument/2006/relationships/hyperlink" Target="https://protezionecivile.regione.emilia-romagna.it/piani-sicurezza-interventi-urgenti/emergenza-coronavirus-atti-e-provvedimenti" TargetMode="External"/><Relationship Id="rId15" Type="http://schemas.openxmlformats.org/officeDocument/2006/relationships/hyperlink" Target="https://protezionecivile.regione.emilia-romagna.it/piani-sicurezza-interventi-urgenti/ordinanze-piani-e-atti-correlati-dal-2008/eventi-meteo-febbraio-2019/eventi-febbraio-2019" TargetMode="External"/><Relationship Id="rId23" Type="http://schemas.openxmlformats.org/officeDocument/2006/relationships/hyperlink" Target="https://protezionecivile.regione.emilia-romagna.it/piani-sicurezza-interventi-urgenti/ordinanze-piani-e-atti-correlati-dal-2008/eccezionali-eventi-atmosferici-del-13-e-14-ottobre-2014" TargetMode="External"/><Relationship Id="rId28" Type="http://schemas.openxmlformats.org/officeDocument/2006/relationships/printerSettings" Target="../printerSettings/printerSettings2.bin"/><Relationship Id="rId10" Type="http://schemas.openxmlformats.org/officeDocument/2006/relationships/hyperlink" Target="https://protezionecivile.regione.emilia-romagna.it/piani-sicurezza-interventi-urgenti/ordinanze-piani-e-atti-correlati-dal-2008/finanziamenti-legge-stabilita-2019" TargetMode="External"/><Relationship Id="rId19" Type="http://schemas.openxmlformats.org/officeDocument/2006/relationships/hyperlink" Target="https://protezionecivile.regione.emilia-romagna.it/piani-sicurezza-interventi-urgenti/ordinanze-piani-e-atti-correlati-dal-2008/crisi-idrica-pr-pc-ord-468-del-2017" TargetMode="External"/><Relationship Id="rId4" Type="http://schemas.openxmlformats.org/officeDocument/2006/relationships/hyperlink" Target="https://protezionecivile.regione.emilia-romagna.it/piani-sicurezza-interventi-urgenti/ordinanze-piani-e-atti-correlati-dal-2008/eventi-dicembre-2020" TargetMode="External"/><Relationship Id="rId9" Type="http://schemas.openxmlformats.org/officeDocument/2006/relationships/hyperlink" Target="https://protezionecivile.regione.emilia-romagna.it/piani-sicurezza-interventi-urgenti/ordinanze-piani-e-atti-correlati-dal-2008/ordinanza-558-2018" TargetMode="External"/><Relationship Id="rId14" Type="http://schemas.openxmlformats.org/officeDocument/2006/relationships/hyperlink" Target="https://protezionecivile.regione.emilia-romagna.it/piani-sicurezza-interventi-urgenti/ordinanze-piani-e-atti-correlati-dal-2008/finanziamenti-legge-stabilita-2019" TargetMode="External"/><Relationship Id="rId22" Type="http://schemas.openxmlformats.org/officeDocument/2006/relationships/hyperlink" Target="https://protezionecivile.regione.emilia-romagna.it/piani-sicurezza-interventi-urgenti/ordinanze-piani-e-atti-correlati-dal-2008/eccezionali-avversita-atmosferiche-verificatesi-nel-territorio-della-regione-emilia-romagna-nei-giorni-dal-4-al-7-febbraio-2015" TargetMode="External"/><Relationship Id="rId27" Type="http://schemas.openxmlformats.org/officeDocument/2006/relationships/hyperlink" Target="https://protezionecivile.regione.emilia-romagna.it/piani-sicurezza-interventi-urgenti/ordinanze-piani-e-atti-correlati-dal-2008/eventi-ottobre-novembre-2023"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rasparenza.regione.emilia-romagna.it/interventi-straordinari-e-di-emergenza/provvedimenti_in_deroga/alluvione-nel-modenese2014-e-tromba-daria-2013/ordinanz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egione.emilia-romagna.it/terremoto/gli-atti-per-la-ricostruzione/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9"/>
  <sheetViews>
    <sheetView workbookViewId="0"/>
  </sheetViews>
  <sheetFormatPr defaultRowHeight="14.4" x14ac:dyDescent="0.25"/>
  <cols>
    <col min="1" max="1" width="13.33203125" customWidth="1"/>
    <col min="2" max="2" width="34.44140625" customWidth="1"/>
    <col min="3" max="3" width="61.44140625" style="1" customWidth="1"/>
    <col min="4" max="4" width="46" style="2" customWidth="1"/>
    <col min="5" max="5" width="8.88671875" customWidth="1"/>
  </cols>
  <sheetData>
    <row r="2" spans="1:4" ht="27.75" customHeight="1" x14ac:dyDescent="0.25">
      <c r="A2" s="3" t="s">
        <v>0</v>
      </c>
      <c r="B2" s="4" t="s">
        <v>1</v>
      </c>
      <c r="C2" s="4" t="s">
        <v>2</v>
      </c>
      <c r="D2" s="5" t="s">
        <v>3</v>
      </c>
    </row>
    <row r="3" spans="1:4" ht="72" x14ac:dyDescent="0.25">
      <c r="A3" s="6" t="s">
        <v>4</v>
      </c>
      <c r="B3" s="7" t="s">
        <v>5</v>
      </c>
      <c r="C3" s="8" t="s">
        <v>6</v>
      </c>
      <c r="D3" s="9"/>
    </row>
    <row r="4" spans="1:4" ht="72" x14ac:dyDescent="0.25">
      <c r="A4" s="10" t="s">
        <v>7</v>
      </c>
      <c r="B4" s="11" t="s">
        <v>8</v>
      </c>
      <c r="C4" s="12" t="s">
        <v>9</v>
      </c>
      <c r="D4" s="13" t="s">
        <v>10</v>
      </c>
    </row>
    <row r="5" spans="1:4" ht="28.8" x14ac:dyDescent="0.25">
      <c r="A5" s="10" t="s">
        <v>11</v>
      </c>
      <c r="B5" s="11" t="s">
        <v>12</v>
      </c>
      <c r="C5" s="12"/>
      <c r="D5" s="13"/>
    </row>
    <row r="6" spans="1:4" ht="158.4" x14ac:dyDescent="0.25">
      <c r="A6" s="6" t="s">
        <v>13</v>
      </c>
      <c r="B6" s="7" t="s">
        <v>14</v>
      </c>
      <c r="C6" s="8" t="s">
        <v>15</v>
      </c>
      <c r="D6" s="9" t="s">
        <v>16</v>
      </c>
    </row>
    <row r="7" spans="1:4" ht="72" x14ac:dyDescent="0.25">
      <c r="A7" s="14" t="s">
        <v>17</v>
      </c>
      <c r="B7" s="15" t="s">
        <v>18</v>
      </c>
      <c r="C7" s="16" t="s">
        <v>19</v>
      </c>
      <c r="D7" s="13"/>
    </row>
    <row r="8" spans="1:4" ht="43.2" x14ac:dyDescent="0.25">
      <c r="A8" s="6" t="s">
        <v>20</v>
      </c>
      <c r="B8" s="7" t="s">
        <v>21</v>
      </c>
      <c r="C8" s="8" t="s">
        <v>22</v>
      </c>
      <c r="D8" s="9"/>
    </row>
    <row r="9" spans="1:4" ht="43.2" x14ac:dyDescent="0.25">
      <c r="A9" s="6" t="s">
        <v>23</v>
      </c>
      <c r="B9" s="7" t="s">
        <v>24</v>
      </c>
      <c r="C9" s="8" t="s">
        <v>25</v>
      </c>
      <c r="D9" s="9" t="s">
        <v>26</v>
      </c>
    </row>
    <row r="10" spans="1:4" ht="28.8" x14ac:dyDescent="0.25">
      <c r="A10" s="14" t="s">
        <v>27</v>
      </c>
      <c r="B10" s="15" t="s">
        <v>28</v>
      </c>
      <c r="C10" s="12"/>
      <c r="D10" s="13"/>
    </row>
    <row r="11" spans="1:4" ht="43.2" x14ac:dyDescent="0.25">
      <c r="A11" s="6" t="s">
        <v>29</v>
      </c>
      <c r="B11" s="7" t="s">
        <v>30</v>
      </c>
      <c r="C11" s="8" t="s">
        <v>31</v>
      </c>
      <c r="D11" s="9" t="s">
        <v>32</v>
      </c>
    </row>
    <row r="12" spans="1:4" ht="57.6" x14ac:dyDescent="0.25">
      <c r="A12" s="6" t="s">
        <v>33</v>
      </c>
      <c r="B12" s="7" t="s">
        <v>34</v>
      </c>
      <c r="C12" s="8" t="s">
        <v>35</v>
      </c>
      <c r="D12" s="9"/>
    </row>
    <row r="13" spans="1:4" ht="57.6" x14ac:dyDescent="0.25">
      <c r="A13" s="6" t="s">
        <v>36</v>
      </c>
      <c r="B13" s="7" t="s">
        <v>37</v>
      </c>
      <c r="C13" s="8" t="s">
        <v>38</v>
      </c>
      <c r="D13" s="9"/>
    </row>
    <row r="14" spans="1:4" ht="28.8" x14ac:dyDescent="0.25">
      <c r="A14" s="14" t="s">
        <v>39</v>
      </c>
      <c r="B14" s="15"/>
      <c r="C14" s="12"/>
      <c r="D14" s="13"/>
    </row>
    <row r="15" spans="1:4" ht="57.6" x14ac:dyDescent="0.25">
      <c r="A15" s="6" t="s">
        <v>40</v>
      </c>
      <c r="B15" s="7" t="s">
        <v>41</v>
      </c>
      <c r="C15" s="8" t="s">
        <v>42</v>
      </c>
      <c r="D15" s="9"/>
    </row>
    <row r="16" spans="1:4" x14ac:dyDescent="0.25">
      <c r="A16" s="17" t="s">
        <v>43</v>
      </c>
      <c r="B16" s="18" t="s">
        <v>44</v>
      </c>
      <c r="C16" s="12"/>
      <c r="D16" s="13"/>
    </row>
    <row r="17" spans="1:4" ht="57.6" x14ac:dyDescent="0.25">
      <c r="A17" s="17" t="s">
        <v>45</v>
      </c>
      <c r="B17" s="18" t="s">
        <v>46</v>
      </c>
      <c r="C17" s="12"/>
      <c r="D17" s="13"/>
    </row>
    <row r="18" spans="1:4" ht="28.8" x14ac:dyDescent="0.25">
      <c r="A18" s="19" t="s">
        <v>47</v>
      </c>
      <c r="B18" s="20" t="s">
        <v>48</v>
      </c>
      <c r="C18" s="12"/>
      <c r="D18" s="13"/>
    </row>
    <row r="19" spans="1:4" ht="100.8" x14ac:dyDescent="0.25">
      <c r="A19" s="6" t="s">
        <v>49</v>
      </c>
      <c r="B19" s="7" t="s">
        <v>50</v>
      </c>
      <c r="C19" s="8" t="s">
        <v>51</v>
      </c>
      <c r="D19" s="9"/>
    </row>
    <row r="20" spans="1:4" ht="43.2" x14ac:dyDescent="0.25">
      <c r="A20" s="6" t="s">
        <v>52</v>
      </c>
      <c r="B20" s="7" t="s">
        <v>53</v>
      </c>
      <c r="C20" s="8" t="s">
        <v>54</v>
      </c>
      <c r="D20" s="9"/>
    </row>
    <row r="21" spans="1:4" ht="43.2" x14ac:dyDescent="0.25">
      <c r="A21" s="6" t="s">
        <v>55</v>
      </c>
      <c r="B21" s="7" t="s">
        <v>56</v>
      </c>
      <c r="C21" s="21" t="s">
        <v>57</v>
      </c>
      <c r="D21" s="9"/>
    </row>
    <row r="22" spans="1:4" ht="60" customHeight="1" x14ac:dyDescent="0.25">
      <c r="A22" s="6" t="s">
        <v>58</v>
      </c>
      <c r="B22" s="7" t="s">
        <v>59</v>
      </c>
      <c r="C22" s="197" t="s">
        <v>60</v>
      </c>
      <c r="D22" s="9"/>
    </row>
    <row r="23" spans="1:4" ht="28.8" x14ac:dyDescent="0.25">
      <c r="A23" s="6" t="s">
        <v>61</v>
      </c>
      <c r="B23" s="7"/>
      <c r="C23" s="197"/>
      <c r="D23" s="9"/>
    </row>
    <row r="24" spans="1:4" ht="57.6" x14ac:dyDescent="0.25">
      <c r="A24" s="22" t="s">
        <v>62</v>
      </c>
      <c r="B24" s="7" t="s">
        <v>63</v>
      </c>
      <c r="C24" s="23" t="s">
        <v>64</v>
      </c>
      <c r="D24" s="9"/>
    </row>
    <row r="25" spans="1:4" ht="28.8" x14ac:dyDescent="0.25">
      <c r="A25" s="14" t="s">
        <v>65</v>
      </c>
      <c r="B25" s="15" t="s">
        <v>66</v>
      </c>
      <c r="C25" s="12"/>
      <c r="D25" s="13"/>
    </row>
    <row r="26" spans="1:4" ht="86.4" x14ac:dyDescent="0.25">
      <c r="A26" s="24" t="s">
        <v>67</v>
      </c>
      <c r="B26" s="25" t="s">
        <v>68</v>
      </c>
      <c r="C26" s="8" t="s">
        <v>69</v>
      </c>
      <c r="D26" s="9" t="s">
        <v>70</v>
      </c>
    </row>
    <row r="27" spans="1:4" ht="28.8" x14ac:dyDescent="0.25">
      <c r="A27" s="14" t="s">
        <v>71</v>
      </c>
      <c r="B27" s="15" t="s">
        <v>72</v>
      </c>
      <c r="C27" s="12"/>
      <c r="D27" s="13"/>
    </row>
    <row r="28" spans="1:4" ht="28.8" x14ac:dyDescent="0.25">
      <c r="A28" s="14" t="s">
        <v>73</v>
      </c>
      <c r="B28" s="15" t="s">
        <v>74</v>
      </c>
      <c r="C28" s="12"/>
      <c r="D28" s="13"/>
    </row>
    <row r="29" spans="1:4" ht="43.2" x14ac:dyDescent="0.25">
      <c r="A29" s="26" t="s">
        <v>75</v>
      </c>
      <c r="B29" s="27" t="s">
        <v>76</v>
      </c>
      <c r="C29" s="28" t="s">
        <v>64</v>
      </c>
      <c r="D29" s="29"/>
    </row>
  </sheetData>
  <mergeCells count="1">
    <mergeCell ref="C22:C23"/>
  </mergeCells>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T34"/>
  <sheetViews>
    <sheetView tabSelected="1" zoomScale="45" zoomScaleNormal="45" workbookViewId="0">
      <pane ySplit="3" topLeftCell="A4" activePane="bottomLeft" state="frozen"/>
      <selection activeCell="D1" sqref="D1"/>
      <selection pane="bottomLeft" activeCell="D5" sqref="D5"/>
    </sheetView>
  </sheetViews>
  <sheetFormatPr defaultColWidth="11.5546875" defaultRowHeight="170.25" customHeight="1" x14ac:dyDescent="0.25"/>
  <cols>
    <col min="1" max="1" width="37.88671875" style="31" customWidth="1"/>
    <col min="2" max="2" width="57.33203125" style="31" customWidth="1"/>
    <col min="3" max="3" width="41" style="31" customWidth="1"/>
    <col min="4" max="4" width="30.6640625" style="31" customWidth="1"/>
    <col min="5" max="5" width="20.6640625" style="31" customWidth="1"/>
    <col min="6" max="6" width="20.88671875" style="31" customWidth="1"/>
    <col min="7" max="7" width="19.44140625" style="31" customWidth="1"/>
    <col min="8" max="8" width="21.88671875" style="122" customWidth="1"/>
    <col min="9" max="9" width="33.6640625" style="31" customWidth="1"/>
    <col min="10" max="10" width="24.109375" style="31" customWidth="1"/>
    <col min="11" max="11" width="28" style="31" customWidth="1"/>
    <col min="12" max="12" width="23.44140625" style="31" customWidth="1"/>
    <col min="13" max="13" width="24" style="31" customWidth="1"/>
    <col min="14" max="15" width="24.5546875" style="31" customWidth="1"/>
    <col min="16" max="17" width="22.88671875" style="31" customWidth="1"/>
    <col min="18" max="18" width="46" style="31" customWidth="1"/>
    <col min="19" max="19" width="33.6640625" style="30" customWidth="1"/>
    <col min="20" max="202" width="9" style="30" customWidth="1"/>
    <col min="203" max="203" width="11.5546875" style="31" customWidth="1"/>
    <col min="204" max="16384" width="11.5546875" style="31"/>
  </cols>
  <sheetData>
    <row r="1" spans="1:19" ht="33" customHeight="1" thickBot="1" x14ac:dyDescent="0.25">
      <c r="A1" s="46"/>
      <c r="B1" s="198" t="s">
        <v>77</v>
      </c>
      <c r="C1" s="198"/>
      <c r="D1" s="199"/>
      <c r="E1" s="199"/>
      <c r="F1" s="199"/>
      <c r="G1" s="199"/>
      <c r="H1" s="199"/>
      <c r="I1" s="198"/>
      <c r="J1" s="198"/>
      <c r="K1" s="198"/>
      <c r="L1" s="198"/>
      <c r="M1" s="198"/>
      <c r="N1" s="198"/>
      <c r="O1" s="198"/>
      <c r="P1" s="198"/>
      <c r="Q1" s="198"/>
      <c r="R1" s="198"/>
      <c r="S1" s="198"/>
    </row>
    <row r="2" spans="1:19" ht="81.599999999999994" customHeight="1" thickBot="1" x14ac:dyDescent="0.25">
      <c r="A2" s="46"/>
      <c r="B2" s="200" t="s">
        <v>78</v>
      </c>
      <c r="C2" s="201"/>
      <c r="D2" s="202" t="s">
        <v>79</v>
      </c>
      <c r="E2" s="203"/>
      <c r="F2" s="203"/>
      <c r="G2" s="203"/>
      <c r="H2" s="204"/>
      <c r="I2" s="205" t="s">
        <v>80</v>
      </c>
      <c r="J2" s="206"/>
      <c r="K2" s="206"/>
      <c r="L2" s="206"/>
      <c r="M2" s="206"/>
      <c r="N2" s="206"/>
      <c r="O2" s="206"/>
      <c r="P2" s="206"/>
      <c r="Q2" s="207" t="s">
        <v>81</v>
      </c>
      <c r="R2" s="207"/>
      <c r="S2" s="207"/>
    </row>
    <row r="3" spans="1:19" s="36" customFormat="1" ht="102.6" customHeight="1" x14ac:dyDescent="0.25">
      <c r="A3" s="46" t="s">
        <v>82</v>
      </c>
      <c r="B3" s="32" t="s">
        <v>83</v>
      </c>
      <c r="C3" s="48" t="s">
        <v>84</v>
      </c>
      <c r="D3" s="49" t="s">
        <v>85</v>
      </c>
      <c r="E3" s="179" t="s">
        <v>86</v>
      </c>
      <c r="F3" s="179" t="s">
        <v>87</v>
      </c>
      <c r="G3" s="179" t="s">
        <v>88</v>
      </c>
      <c r="H3" s="179" t="s">
        <v>89</v>
      </c>
      <c r="I3" s="49" t="s">
        <v>90</v>
      </c>
      <c r="J3" s="33" t="s">
        <v>91</v>
      </c>
      <c r="K3" s="33" t="s">
        <v>92</v>
      </c>
      <c r="L3" s="33" t="s">
        <v>93</v>
      </c>
      <c r="M3" s="33" t="s">
        <v>94</v>
      </c>
      <c r="N3" s="33" t="s">
        <v>95</v>
      </c>
      <c r="O3" s="192" t="s">
        <v>393</v>
      </c>
      <c r="P3" s="193" t="s">
        <v>394</v>
      </c>
      <c r="Q3" s="34" t="s">
        <v>97</v>
      </c>
      <c r="R3" s="33" t="s">
        <v>98</v>
      </c>
      <c r="S3" s="35" t="s">
        <v>99</v>
      </c>
    </row>
    <row r="4" spans="1:19" s="36" customFormat="1" ht="120.6" customHeight="1" x14ac:dyDescent="0.25">
      <c r="A4" s="46" t="s">
        <v>100</v>
      </c>
      <c r="B4" s="47" t="s">
        <v>398</v>
      </c>
      <c r="C4" s="48" t="s">
        <v>399</v>
      </c>
      <c r="D4" s="49" t="s">
        <v>101</v>
      </c>
      <c r="E4" s="173">
        <v>45673</v>
      </c>
      <c r="F4" s="166"/>
      <c r="G4" s="166"/>
      <c r="H4" s="170" t="s">
        <v>102</v>
      </c>
      <c r="I4" s="49" t="s">
        <v>103</v>
      </c>
      <c r="J4" s="174">
        <v>11800000</v>
      </c>
      <c r="K4" s="41">
        <v>11800000</v>
      </c>
      <c r="L4" s="171">
        <f>11800000</f>
        <v>11800000</v>
      </c>
      <c r="M4" s="171">
        <v>0</v>
      </c>
      <c r="N4" s="170">
        <v>6438</v>
      </c>
      <c r="O4" s="185">
        <v>11800000</v>
      </c>
      <c r="P4" s="194">
        <v>359999.96</v>
      </c>
      <c r="Q4" s="55"/>
      <c r="R4" s="166"/>
      <c r="S4" s="56" t="s">
        <v>104</v>
      </c>
    </row>
    <row r="5" spans="1:19" s="36" customFormat="1" ht="160.94999999999999" customHeight="1" x14ac:dyDescent="0.25">
      <c r="A5" s="46" t="s">
        <v>105</v>
      </c>
      <c r="B5" s="47" t="s">
        <v>106</v>
      </c>
      <c r="C5" s="48" t="s">
        <v>107</v>
      </c>
      <c r="D5" s="49" t="s">
        <v>108</v>
      </c>
      <c r="E5" s="175">
        <v>45599</v>
      </c>
      <c r="F5" s="176"/>
      <c r="G5" s="176"/>
      <c r="H5" s="177" t="s">
        <v>109</v>
      </c>
      <c r="I5" s="49" t="s">
        <v>110</v>
      </c>
      <c r="J5" s="178">
        <f>2461075.88+944420+60000+34504.12+2500000</f>
        <v>6000000</v>
      </c>
      <c r="K5" s="172" t="s">
        <v>111</v>
      </c>
      <c r="L5" s="41">
        <v>5237403.1399999997</v>
      </c>
      <c r="M5" s="180">
        <v>762596.86</v>
      </c>
      <c r="N5" s="42">
        <v>6431</v>
      </c>
      <c r="O5" s="186">
        <v>6000000</v>
      </c>
      <c r="P5" s="194">
        <v>218984.47</v>
      </c>
      <c r="Q5" s="55"/>
      <c r="R5" s="40"/>
      <c r="S5" s="56" t="s">
        <v>112</v>
      </c>
    </row>
    <row r="6" spans="1:19" s="36" customFormat="1" ht="130.94999999999999" customHeight="1" x14ac:dyDescent="0.25">
      <c r="A6" s="46" t="s">
        <v>113</v>
      </c>
      <c r="B6" s="47" t="s">
        <v>114</v>
      </c>
      <c r="C6" s="48" t="s">
        <v>115</v>
      </c>
      <c r="D6" s="49" t="s">
        <v>116</v>
      </c>
      <c r="E6" s="175">
        <v>45532</v>
      </c>
      <c r="F6" s="177"/>
      <c r="G6" s="176"/>
      <c r="H6" s="177" t="s">
        <v>117</v>
      </c>
      <c r="I6" s="49" t="s">
        <v>118</v>
      </c>
      <c r="J6" s="182">
        <v>4500000</v>
      </c>
      <c r="K6" s="183" t="s">
        <v>119</v>
      </c>
      <c r="L6" s="184">
        <f>4500000</f>
        <v>4500000</v>
      </c>
      <c r="M6" s="40"/>
      <c r="N6" s="37">
        <v>6419</v>
      </c>
      <c r="O6" s="43">
        <v>4500000</v>
      </c>
      <c r="P6" s="195">
        <v>933070.44</v>
      </c>
      <c r="Q6" s="55"/>
      <c r="R6" s="40"/>
      <c r="S6" s="56" t="s">
        <v>120</v>
      </c>
    </row>
    <row r="7" spans="1:19" s="36" customFormat="1" ht="115.95" customHeight="1" x14ac:dyDescent="0.25">
      <c r="A7" s="46" t="s">
        <v>121</v>
      </c>
      <c r="B7" s="47" t="s">
        <v>122</v>
      </c>
      <c r="C7" s="48" t="s">
        <v>123</v>
      </c>
      <c r="D7" s="49" t="s">
        <v>124</v>
      </c>
      <c r="E7" s="167">
        <v>45416</v>
      </c>
      <c r="F7" s="168" t="s">
        <v>125</v>
      </c>
      <c r="G7" s="167">
        <v>45781</v>
      </c>
      <c r="H7" s="168" t="s">
        <v>126</v>
      </c>
      <c r="I7" s="49" t="s">
        <v>127</v>
      </c>
      <c r="J7" s="44">
        <f>10000000+20000000+23000000</f>
        <v>53000000</v>
      </c>
      <c r="K7" s="37" t="s">
        <v>128</v>
      </c>
      <c r="L7" s="45">
        <v>50000000</v>
      </c>
      <c r="M7" s="45">
        <f>J7-L7</f>
        <v>3000000</v>
      </c>
      <c r="N7" s="37">
        <v>6402</v>
      </c>
      <c r="O7" s="43">
        <f>40900000+3150000+800000</f>
        <v>44850000</v>
      </c>
      <c r="P7" s="196" t="s">
        <v>385</v>
      </c>
      <c r="Q7" s="55"/>
      <c r="R7" s="40"/>
      <c r="S7" s="56" t="s">
        <v>129</v>
      </c>
    </row>
    <row r="8" spans="1:19" s="36" customFormat="1" ht="112.95" customHeight="1" x14ac:dyDescent="0.25">
      <c r="A8" s="46" t="s">
        <v>130</v>
      </c>
      <c r="B8" s="47" t="s">
        <v>131</v>
      </c>
      <c r="C8" s="48" t="s">
        <v>132</v>
      </c>
      <c r="D8" s="49" t="s">
        <v>133</v>
      </c>
      <c r="E8" s="39">
        <v>45324</v>
      </c>
      <c r="F8" s="37" t="s">
        <v>134</v>
      </c>
      <c r="G8" s="39">
        <v>45690</v>
      </c>
      <c r="H8" s="37" t="s">
        <v>135</v>
      </c>
      <c r="I8" s="49" t="s">
        <v>136</v>
      </c>
      <c r="J8" s="44">
        <f>16173000+5395000</f>
        <v>21568000</v>
      </c>
      <c r="K8" s="37" t="s">
        <v>137</v>
      </c>
      <c r="L8" s="45">
        <f>16173000+5395000</f>
        <v>21568000</v>
      </c>
      <c r="M8" s="37">
        <v>0</v>
      </c>
      <c r="N8" s="37">
        <v>6396</v>
      </c>
      <c r="O8" s="43">
        <v>18870500</v>
      </c>
      <c r="P8" s="196">
        <v>5783267.6600000001</v>
      </c>
      <c r="Q8" s="55"/>
      <c r="R8" s="40"/>
      <c r="S8" s="56" t="s">
        <v>138</v>
      </c>
    </row>
    <row r="9" spans="1:19" s="36" customFormat="1" ht="163.95" customHeight="1" x14ac:dyDescent="0.25">
      <c r="A9" s="46" t="s">
        <v>139</v>
      </c>
      <c r="B9" s="47" t="s">
        <v>140</v>
      </c>
      <c r="C9" s="48" t="s">
        <v>141</v>
      </c>
      <c r="D9" s="49" t="s">
        <v>142</v>
      </c>
      <c r="E9" s="50">
        <v>45204</v>
      </c>
      <c r="F9" s="168" t="s">
        <v>143</v>
      </c>
      <c r="G9" s="167">
        <v>45570</v>
      </c>
      <c r="H9" s="48" t="s">
        <v>144</v>
      </c>
      <c r="I9" s="49" t="s">
        <v>145</v>
      </c>
      <c r="J9" s="44">
        <f>7800000+5650000+658.76</f>
        <v>13450658.76</v>
      </c>
      <c r="K9" s="189" t="s">
        <v>392</v>
      </c>
      <c r="L9" s="45">
        <f>7800000+5650000</f>
        <v>13450000</v>
      </c>
      <c r="M9" s="190">
        <v>658.76</v>
      </c>
      <c r="N9" s="52">
        <v>6835</v>
      </c>
      <c r="O9" s="53">
        <f>10625000+658.76</f>
        <v>10625658.76</v>
      </c>
      <c r="P9" s="54">
        <v>1900588.66</v>
      </c>
      <c r="Q9" s="55"/>
      <c r="R9" s="51"/>
      <c r="S9" s="56" t="s">
        <v>146</v>
      </c>
    </row>
    <row r="10" spans="1:19" s="36" customFormat="1" ht="163.95" customHeight="1" x14ac:dyDescent="0.25">
      <c r="A10" s="57" t="s">
        <v>147</v>
      </c>
      <c r="B10" s="38" t="s">
        <v>148</v>
      </c>
      <c r="C10" s="58" t="s">
        <v>149</v>
      </c>
      <c r="D10" s="59" t="s">
        <v>150</v>
      </c>
      <c r="E10" s="39">
        <v>44926</v>
      </c>
      <c r="F10" s="37" t="s">
        <v>151</v>
      </c>
      <c r="G10" s="39">
        <v>45291</v>
      </c>
      <c r="H10" s="58" t="s">
        <v>152</v>
      </c>
      <c r="I10" s="59" t="s">
        <v>153</v>
      </c>
      <c r="J10" s="60">
        <v>10900000</v>
      </c>
      <c r="K10" s="42" t="s">
        <v>154</v>
      </c>
      <c r="L10" s="180">
        <f>10900000</f>
        <v>10900000</v>
      </c>
      <c r="M10" s="37">
        <f>J10-L10</f>
        <v>0</v>
      </c>
      <c r="N10" s="42">
        <v>6368</v>
      </c>
      <c r="O10" s="61">
        <v>10900000</v>
      </c>
      <c r="P10" s="62">
        <v>7742074.3200000003</v>
      </c>
      <c r="Q10" s="63"/>
      <c r="R10" s="40"/>
      <c r="S10" s="64" t="s">
        <v>155</v>
      </c>
    </row>
    <row r="11" spans="1:19" s="36" customFormat="1" ht="216.75" customHeight="1" x14ac:dyDescent="0.25">
      <c r="A11" s="65" t="s">
        <v>156</v>
      </c>
      <c r="B11" s="38" t="s">
        <v>157</v>
      </c>
      <c r="C11" s="58" t="s">
        <v>158</v>
      </c>
      <c r="D11" s="59" t="s">
        <v>159</v>
      </c>
      <c r="E11" s="39">
        <v>44926</v>
      </c>
      <c r="F11" s="42" t="s">
        <v>160</v>
      </c>
      <c r="G11" s="66" t="s">
        <v>161</v>
      </c>
      <c r="H11" s="58" t="s">
        <v>162</v>
      </c>
      <c r="I11" s="38" t="s">
        <v>163</v>
      </c>
      <c r="J11" s="60">
        <v>31969886.530000001</v>
      </c>
      <c r="K11" s="67"/>
      <c r="L11" s="40"/>
      <c r="M11" s="191">
        <v>812962.97</v>
      </c>
      <c r="N11" s="37">
        <v>6348</v>
      </c>
      <c r="O11" s="69">
        <v>31969886.530000001</v>
      </c>
      <c r="P11" s="69">
        <v>31150816.050000001</v>
      </c>
      <c r="Q11" s="63"/>
      <c r="R11" s="165" t="s">
        <v>164</v>
      </c>
      <c r="S11" s="70" t="s">
        <v>165</v>
      </c>
    </row>
    <row r="12" spans="1:19" s="30" customFormat="1" ht="342.6" customHeight="1" x14ac:dyDescent="0.25">
      <c r="A12" s="57" t="s">
        <v>166</v>
      </c>
      <c r="B12" s="71" t="s">
        <v>167</v>
      </c>
      <c r="C12" s="181" t="s">
        <v>168</v>
      </c>
      <c r="D12" s="38" t="s">
        <v>169</v>
      </c>
      <c r="E12" s="66">
        <v>44553</v>
      </c>
      <c r="F12" s="72" t="s">
        <v>170</v>
      </c>
      <c r="G12" s="73">
        <v>44918</v>
      </c>
      <c r="H12" s="58" t="s">
        <v>171</v>
      </c>
      <c r="I12" s="38" t="s">
        <v>172</v>
      </c>
      <c r="J12" s="41">
        <f>17600000+25122462.32+978478.23</f>
        <v>43700940.549999997</v>
      </c>
      <c r="K12" s="41" t="s">
        <v>173</v>
      </c>
      <c r="L12" s="41">
        <f>33578075.14+9129387.18+978478.23</f>
        <v>43685940.549999997</v>
      </c>
      <c r="M12" s="41">
        <v>15000</v>
      </c>
      <c r="N12" s="74">
        <v>6256</v>
      </c>
      <c r="O12" s="41">
        <v>143831676.11000001</v>
      </c>
      <c r="P12" s="75" t="s">
        <v>386</v>
      </c>
      <c r="Q12" s="76"/>
      <c r="R12" s="42" t="s">
        <v>174</v>
      </c>
      <c r="S12" s="70" t="s">
        <v>175</v>
      </c>
    </row>
    <row r="13" spans="1:19" s="83" customFormat="1" ht="310.95" customHeight="1" x14ac:dyDescent="0.25">
      <c r="A13" s="65" t="s">
        <v>176</v>
      </c>
      <c r="B13" s="71" t="s">
        <v>177</v>
      </c>
      <c r="C13" s="77" t="s">
        <v>178</v>
      </c>
      <c r="D13" s="38" t="s">
        <v>179</v>
      </c>
      <c r="E13" s="66">
        <v>44227</v>
      </c>
      <c r="F13" s="72" t="s">
        <v>180</v>
      </c>
      <c r="G13" s="73">
        <v>44651</v>
      </c>
      <c r="H13" s="58" t="s">
        <v>181</v>
      </c>
      <c r="I13" s="38" t="s">
        <v>182</v>
      </c>
      <c r="J13" s="78">
        <v>26498423.140000001</v>
      </c>
      <c r="K13" s="67" t="s">
        <v>183</v>
      </c>
      <c r="L13" s="79">
        <v>26498423.100000001</v>
      </c>
      <c r="M13" s="67" t="s">
        <v>184</v>
      </c>
      <c r="N13" s="80">
        <v>6185</v>
      </c>
      <c r="O13" s="187" t="s">
        <v>185</v>
      </c>
      <c r="P13" s="188" t="s">
        <v>387</v>
      </c>
      <c r="Q13" s="81"/>
      <c r="R13" s="82"/>
      <c r="S13" s="70" t="s">
        <v>186</v>
      </c>
    </row>
    <row r="14" spans="1:19" s="30" customFormat="1" ht="409.2" customHeight="1" x14ac:dyDescent="0.25">
      <c r="A14" s="57" t="s">
        <v>187</v>
      </c>
      <c r="B14" s="71" t="s">
        <v>188</v>
      </c>
      <c r="C14" s="77" t="s">
        <v>189</v>
      </c>
      <c r="D14" s="38" t="s">
        <v>190</v>
      </c>
      <c r="E14" s="66">
        <v>44149</v>
      </c>
      <c r="F14" s="72" t="s">
        <v>191</v>
      </c>
      <c r="G14" s="73">
        <v>44514</v>
      </c>
      <c r="H14" s="84" t="s">
        <v>192</v>
      </c>
      <c r="I14" s="59" t="s">
        <v>193</v>
      </c>
      <c r="J14" s="41">
        <f>24438027.72+47110988.59+23093102.91+1009440.65+11080471.86+8728006.37</f>
        <v>115460038.10000001</v>
      </c>
      <c r="K14" s="85" t="s">
        <v>194</v>
      </c>
      <c r="L14" s="41">
        <f>24438027.72+47110988.59+23093102.91+1001690.66+11080471.86+8728006.37</f>
        <v>115452288.11</v>
      </c>
      <c r="M14" s="41" t="s">
        <v>195</v>
      </c>
      <c r="N14" s="74">
        <v>6177</v>
      </c>
      <c r="O14" s="78">
        <v>108393278.34999999</v>
      </c>
      <c r="P14" s="75">
        <v>108393278.34999999</v>
      </c>
      <c r="Q14" s="76"/>
      <c r="R14" s="72" t="s">
        <v>396</v>
      </c>
      <c r="S14" s="70" t="s">
        <v>196</v>
      </c>
    </row>
    <row r="15" spans="1:19" s="30" customFormat="1" ht="170.25" customHeight="1" x14ac:dyDescent="0.25">
      <c r="A15" s="57" t="s">
        <v>197</v>
      </c>
      <c r="B15" s="71" t="s">
        <v>198</v>
      </c>
      <c r="C15" s="77" t="s">
        <v>199</v>
      </c>
      <c r="D15" s="38" t="s">
        <v>200</v>
      </c>
      <c r="E15" s="66">
        <v>44049</v>
      </c>
      <c r="F15" s="72" t="s">
        <v>201</v>
      </c>
      <c r="G15" s="73">
        <v>44414</v>
      </c>
      <c r="H15" s="58" t="s">
        <v>202</v>
      </c>
      <c r="I15" s="38" t="s">
        <v>203</v>
      </c>
      <c r="J15" s="41">
        <f>3600000+2750821.77+3695102.58</f>
        <v>10045924.35</v>
      </c>
      <c r="K15" s="68" t="s">
        <v>204</v>
      </c>
      <c r="L15" s="41">
        <v>10045924.35</v>
      </c>
      <c r="M15" s="41">
        <f>(J15-L15)</f>
        <v>0</v>
      </c>
      <c r="N15" s="74">
        <v>6159</v>
      </c>
      <c r="O15" s="78">
        <v>8670513.4700000007</v>
      </c>
      <c r="P15" s="75" t="s">
        <v>205</v>
      </c>
      <c r="Q15" s="76"/>
      <c r="R15" s="92" t="s">
        <v>206</v>
      </c>
      <c r="S15" s="86" t="s">
        <v>207</v>
      </c>
    </row>
    <row r="16" spans="1:19" s="30" customFormat="1" ht="216" customHeight="1" x14ac:dyDescent="0.25">
      <c r="A16" s="57" t="s">
        <v>208</v>
      </c>
      <c r="B16" s="71" t="s">
        <v>209</v>
      </c>
      <c r="C16" s="77" t="s">
        <v>210</v>
      </c>
      <c r="D16" s="38" t="s">
        <v>211</v>
      </c>
      <c r="E16" s="66">
        <v>44008</v>
      </c>
      <c r="F16" s="72" t="s">
        <v>212</v>
      </c>
      <c r="G16" s="73">
        <v>44373</v>
      </c>
      <c r="H16" s="58" t="s">
        <v>213</v>
      </c>
      <c r="I16" s="38" t="s">
        <v>214</v>
      </c>
      <c r="J16" s="41">
        <f>19000000+25400000+776509.27</f>
        <v>45176509.270000003</v>
      </c>
      <c r="K16" s="68" t="s">
        <v>215</v>
      </c>
      <c r="L16" s="41">
        <v>45176509.270000003</v>
      </c>
      <c r="M16" s="41">
        <v>0</v>
      </c>
      <c r="N16" s="74">
        <v>6156</v>
      </c>
      <c r="O16" s="78">
        <v>45176509.270000003</v>
      </c>
      <c r="P16" s="75" t="s">
        <v>216</v>
      </c>
      <c r="Q16" s="76"/>
      <c r="R16" s="92" t="s">
        <v>217</v>
      </c>
      <c r="S16" s="86" t="s">
        <v>218</v>
      </c>
    </row>
    <row r="17" spans="1:19" s="83" customFormat="1" ht="246" customHeight="1" x14ac:dyDescent="0.25">
      <c r="A17" s="57" t="s">
        <v>219</v>
      </c>
      <c r="B17" s="71" t="s">
        <v>220</v>
      </c>
      <c r="C17" s="87" t="s">
        <v>221</v>
      </c>
      <c r="D17" s="59" t="s">
        <v>222</v>
      </c>
      <c r="E17" s="39">
        <v>43777</v>
      </c>
      <c r="F17" s="88" t="s">
        <v>223</v>
      </c>
      <c r="G17" s="89">
        <v>44508</v>
      </c>
      <c r="H17" s="84" t="s">
        <v>224</v>
      </c>
      <c r="I17" s="38" t="s">
        <v>225</v>
      </c>
      <c r="J17" s="41">
        <v>7320122.0999999996</v>
      </c>
      <c r="K17" s="68" t="s">
        <v>226</v>
      </c>
      <c r="L17" s="90">
        <f>1500000+180277+4140024</f>
        <v>5820301</v>
      </c>
      <c r="M17" s="90">
        <f>(J17-L17)</f>
        <v>1499821.0999999996</v>
      </c>
      <c r="N17" s="74">
        <v>6110</v>
      </c>
      <c r="O17" s="78" t="s">
        <v>227</v>
      </c>
      <c r="P17" s="91">
        <v>5240283.59</v>
      </c>
      <c r="Q17" s="81"/>
      <c r="R17" s="92" t="s">
        <v>228</v>
      </c>
      <c r="S17" s="86" t="s">
        <v>229</v>
      </c>
    </row>
    <row r="18" spans="1:19" s="83" customFormat="1" ht="170.25" customHeight="1" x14ac:dyDescent="0.25">
      <c r="A18" s="57" t="s">
        <v>219</v>
      </c>
      <c r="B18" s="93" t="s">
        <v>230</v>
      </c>
      <c r="C18" s="87" t="s">
        <v>231</v>
      </c>
      <c r="D18" s="59"/>
      <c r="E18" s="39"/>
      <c r="F18" s="88"/>
      <c r="G18" s="89"/>
      <c r="H18" s="84" t="s">
        <v>232</v>
      </c>
      <c r="I18" s="38" t="s">
        <v>233</v>
      </c>
      <c r="J18" s="41">
        <v>715159.85</v>
      </c>
      <c r="K18" s="41">
        <v>715159.85</v>
      </c>
      <c r="L18" s="41">
        <v>715159.85</v>
      </c>
      <c r="M18" s="41">
        <f>(J18-L18)</f>
        <v>0</v>
      </c>
      <c r="N18" s="74">
        <v>6110</v>
      </c>
      <c r="O18" s="41">
        <v>715159.85</v>
      </c>
      <c r="P18" s="75">
        <v>627801.77</v>
      </c>
      <c r="Q18" s="76"/>
      <c r="R18" s="92" t="s">
        <v>234</v>
      </c>
      <c r="S18" s="86" t="s">
        <v>235</v>
      </c>
    </row>
    <row r="19" spans="1:19" s="83" customFormat="1" ht="170.25" customHeight="1" x14ac:dyDescent="0.2">
      <c r="A19" s="57" t="s">
        <v>219</v>
      </c>
      <c r="B19" s="93" t="s">
        <v>236</v>
      </c>
      <c r="C19" s="87" t="s">
        <v>237</v>
      </c>
      <c r="D19" s="59"/>
      <c r="E19" s="39"/>
      <c r="F19" s="88"/>
      <c r="G19" s="89"/>
      <c r="H19" s="84" t="s">
        <v>238</v>
      </c>
      <c r="I19" s="38" t="s">
        <v>239</v>
      </c>
      <c r="J19" s="41">
        <v>10284317.310000001</v>
      </c>
      <c r="K19" s="41">
        <v>10284267.310000001</v>
      </c>
      <c r="L19" s="41">
        <v>10284267.310000001</v>
      </c>
      <c r="M19" s="41">
        <v>0</v>
      </c>
      <c r="N19" s="74">
        <v>6110</v>
      </c>
      <c r="O19" s="78">
        <v>10284317.310000001</v>
      </c>
      <c r="P19" s="75">
        <v>9464284.6999999993</v>
      </c>
      <c r="Q19" s="76"/>
      <c r="R19" s="94"/>
      <c r="S19" s="86" t="s">
        <v>235</v>
      </c>
    </row>
    <row r="20" spans="1:19" s="83" customFormat="1" ht="170.25" customHeight="1" x14ac:dyDescent="0.2">
      <c r="A20" s="57" t="s">
        <v>240</v>
      </c>
      <c r="B20" s="93" t="s">
        <v>241</v>
      </c>
      <c r="C20" s="77" t="s">
        <v>242</v>
      </c>
      <c r="D20" s="59"/>
      <c r="E20" s="39"/>
      <c r="F20" s="88"/>
      <c r="G20" s="89"/>
      <c r="H20" s="95" t="s">
        <v>243</v>
      </c>
      <c r="I20" s="38" t="s">
        <v>244</v>
      </c>
      <c r="J20" s="41">
        <v>46560866.799999997</v>
      </c>
      <c r="K20" s="78">
        <v>46560866.799999997</v>
      </c>
      <c r="L20" s="41">
        <v>46560866.799999997</v>
      </c>
      <c r="M20" s="41">
        <f>(J20-L20)</f>
        <v>0</v>
      </c>
      <c r="N20" s="74" t="s">
        <v>245</v>
      </c>
      <c r="O20" s="169" t="s">
        <v>388</v>
      </c>
      <c r="P20" s="75" t="s">
        <v>389</v>
      </c>
      <c r="Q20" s="76"/>
      <c r="R20" s="94"/>
      <c r="S20" s="86" t="s">
        <v>235</v>
      </c>
    </row>
    <row r="21" spans="1:19" s="83" customFormat="1" ht="170.25" customHeight="1" x14ac:dyDescent="0.2">
      <c r="A21" s="57" t="s">
        <v>240</v>
      </c>
      <c r="B21" s="71" t="s">
        <v>246</v>
      </c>
      <c r="C21" s="77" t="s">
        <v>247</v>
      </c>
      <c r="D21" s="59"/>
      <c r="E21" s="39"/>
      <c r="F21" s="88"/>
      <c r="G21" s="89"/>
      <c r="H21" s="95" t="s">
        <v>248</v>
      </c>
      <c r="I21" s="38" t="s">
        <v>244</v>
      </c>
      <c r="J21" s="41">
        <v>46560866.799999997</v>
      </c>
      <c r="K21" s="78">
        <v>46560866.799999997</v>
      </c>
      <c r="L21" s="41">
        <v>46560866.799999997</v>
      </c>
      <c r="M21" s="41">
        <f>(J21-L21)</f>
        <v>0</v>
      </c>
      <c r="N21" s="74" t="s">
        <v>245</v>
      </c>
      <c r="O21" s="80" t="s">
        <v>249</v>
      </c>
      <c r="P21" s="75" t="s">
        <v>390</v>
      </c>
      <c r="Q21" s="76"/>
      <c r="R21" s="94"/>
      <c r="S21" s="86" t="s">
        <v>235</v>
      </c>
    </row>
    <row r="22" spans="1:19" s="83" customFormat="1" ht="170.25" customHeight="1" x14ac:dyDescent="0.25">
      <c r="A22" s="57" t="s">
        <v>240</v>
      </c>
      <c r="B22" s="71" t="s">
        <v>250</v>
      </c>
      <c r="C22" s="77" t="s">
        <v>251</v>
      </c>
      <c r="D22" s="59"/>
      <c r="E22" s="39"/>
      <c r="F22" s="88"/>
      <c r="G22" s="89"/>
      <c r="H22" s="95" t="s">
        <v>252</v>
      </c>
      <c r="I22" s="38" t="s">
        <v>253</v>
      </c>
      <c r="J22" s="41">
        <v>41541863.009999998</v>
      </c>
      <c r="K22" s="96" t="s">
        <v>254</v>
      </c>
      <c r="L22" s="90">
        <v>41512437.920000002</v>
      </c>
      <c r="M22" s="90">
        <f>(J22-L22)</f>
        <v>29425.089999996126</v>
      </c>
      <c r="N22" s="74" t="s">
        <v>245</v>
      </c>
      <c r="O22" s="80" t="s">
        <v>255</v>
      </c>
      <c r="P22" s="75" t="s">
        <v>391</v>
      </c>
      <c r="Q22" s="76"/>
      <c r="R22" s="72" t="s">
        <v>256</v>
      </c>
      <c r="S22" s="86" t="s">
        <v>235</v>
      </c>
    </row>
    <row r="23" spans="1:19" ht="191.4" customHeight="1" x14ac:dyDescent="0.2">
      <c r="A23" s="57" t="s">
        <v>257</v>
      </c>
      <c r="B23" s="71" t="s">
        <v>258</v>
      </c>
      <c r="C23" s="77" t="s">
        <v>259</v>
      </c>
      <c r="D23" s="38" t="s">
        <v>260</v>
      </c>
      <c r="E23" s="66">
        <v>43910</v>
      </c>
      <c r="F23" s="72" t="s">
        <v>261</v>
      </c>
      <c r="G23" s="73">
        <v>44275</v>
      </c>
      <c r="H23" s="58" t="s">
        <v>262</v>
      </c>
      <c r="I23" s="38" t="s">
        <v>263</v>
      </c>
      <c r="J23" s="41">
        <v>16442779.449999999</v>
      </c>
      <c r="K23" s="90" t="s">
        <v>264</v>
      </c>
      <c r="L23" s="90">
        <v>16442779.449999999</v>
      </c>
      <c r="M23" s="97"/>
      <c r="N23" s="74">
        <v>6128</v>
      </c>
      <c r="O23" s="78">
        <v>16442779.449999999</v>
      </c>
      <c r="P23" s="98" t="s">
        <v>265</v>
      </c>
      <c r="Q23" s="99"/>
      <c r="R23" s="72" t="s">
        <v>266</v>
      </c>
      <c r="S23" s="70" t="s">
        <v>267</v>
      </c>
    </row>
    <row r="24" spans="1:19" ht="387" customHeight="1" x14ac:dyDescent="0.2">
      <c r="A24" s="65" t="s">
        <v>268</v>
      </c>
      <c r="B24" s="93" t="s">
        <v>269</v>
      </c>
      <c r="C24" s="100" t="s">
        <v>270</v>
      </c>
      <c r="D24" s="38" t="s">
        <v>271</v>
      </c>
      <c r="E24" s="66">
        <v>43581</v>
      </c>
      <c r="F24" s="72" t="s">
        <v>272</v>
      </c>
      <c r="G24" s="73" t="s">
        <v>273</v>
      </c>
      <c r="H24" s="58" t="s">
        <v>274</v>
      </c>
      <c r="I24" s="38" t="s">
        <v>275</v>
      </c>
      <c r="J24" s="90">
        <v>9500000</v>
      </c>
      <c r="K24" s="101"/>
      <c r="L24" s="41">
        <v>9500000</v>
      </c>
      <c r="M24" s="97"/>
      <c r="N24" s="74">
        <v>6097</v>
      </c>
      <c r="O24" s="78">
        <v>9500000</v>
      </c>
      <c r="P24" s="75" t="s">
        <v>276</v>
      </c>
      <c r="Q24" s="102"/>
      <c r="R24" s="72" t="s">
        <v>397</v>
      </c>
      <c r="S24" s="86" t="s">
        <v>277</v>
      </c>
    </row>
    <row r="25" spans="1:19" ht="170.25" customHeight="1" x14ac:dyDescent="0.2">
      <c r="A25" s="103" t="s">
        <v>278</v>
      </c>
      <c r="B25" s="71" t="s">
        <v>279</v>
      </c>
      <c r="C25" s="77" t="s">
        <v>280</v>
      </c>
      <c r="D25" s="38" t="s">
        <v>281</v>
      </c>
      <c r="E25" s="66">
        <v>43260</v>
      </c>
      <c r="F25" s="72" t="s">
        <v>282</v>
      </c>
      <c r="G25" s="73">
        <v>43625</v>
      </c>
      <c r="H25" s="58" t="s">
        <v>283</v>
      </c>
      <c r="I25" s="38" t="s">
        <v>284</v>
      </c>
      <c r="J25" s="41">
        <v>2550000</v>
      </c>
      <c r="K25" s="85"/>
      <c r="L25" s="41">
        <v>2550000</v>
      </c>
      <c r="M25" s="97"/>
      <c r="N25" s="74">
        <v>6084</v>
      </c>
      <c r="O25" s="78">
        <v>2550000</v>
      </c>
      <c r="P25" s="75">
        <v>1817785.33</v>
      </c>
      <c r="Q25" s="104">
        <v>732214.67</v>
      </c>
      <c r="R25" s="72" t="s">
        <v>395</v>
      </c>
      <c r="S25" s="86" t="s">
        <v>285</v>
      </c>
    </row>
    <row r="26" spans="1:19" ht="170.25" customHeight="1" x14ac:dyDescent="0.2">
      <c r="A26" s="57" t="s">
        <v>286</v>
      </c>
      <c r="B26" s="71" t="s">
        <v>287</v>
      </c>
      <c r="C26" s="77" t="s">
        <v>288</v>
      </c>
      <c r="D26" s="38" t="s">
        <v>289</v>
      </c>
      <c r="E26" s="66">
        <v>43278</v>
      </c>
      <c r="F26" s="72" t="s">
        <v>290</v>
      </c>
      <c r="G26" s="73">
        <v>43643</v>
      </c>
      <c r="H26" s="58" t="s">
        <v>291</v>
      </c>
      <c r="I26" s="38" t="s">
        <v>292</v>
      </c>
      <c r="J26" s="41">
        <v>13050000</v>
      </c>
      <c r="K26" s="85"/>
      <c r="L26" s="41">
        <v>13050000</v>
      </c>
      <c r="M26" s="97"/>
      <c r="N26" s="74">
        <v>6080</v>
      </c>
      <c r="O26" s="78">
        <v>13050000</v>
      </c>
      <c r="P26" s="75">
        <v>11718141.26</v>
      </c>
      <c r="Q26" s="104">
        <v>1331858.74</v>
      </c>
      <c r="R26" s="72" t="s">
        <v>293</v>
      </c>
      <c r="S26" s="86" t="s">
        <v>294</v>
      </c>
    </row>
    <row r="27" spans="1:19" ht="170.25" customHeight="1" x14ac:dyDescent="0.2">
      <c r="A27" s="57" t="s">
        <v>295</v>
      </c>
      <c r="B27" s="71" t="s">
        <v>296</v>
      </c>
      <c r="C27" s="77" t="s">
        <v>297</v>
      </c>
      <c r="D27" s="38" t="s">
        <v>298</v>
      </c>
      <c r="E27" s="66">
        <v>42935</v>
      </c>
      <c r="F27" s="72" t="s">
        <v>299</v>
      </c>
      <c r="G27" s="73">
        <v>43268</v>
      </c>
      <c r="H27" s="58" t="s">
        <v>300</v>
      </c>
      <c r="I27" s="38" t="s">
        <v>301</v>
      </c>
      <c r="J27" s="41">
        <v>13450000</v>
      </c>
      <c r="K27" s="85"/>
      <c r="L27" s="41">
        <v>13450000</v>
      </c>
      <c r="M27" s="97"/>
      <c r="N27" s="74">
        <v>6059</v>
      </c>
      <c r="O27" s="90">
        <v>13450000</v>
      </c>
      <c r="P27" s="105">
        <v>10650585.539999999</v>
      </c>
      <c r="Q27" s="76">
        <f t="shared" ref="Q27:Q34" si="0">O27-P27</f>
        <v>2799414.4600000009</v>
      </c>
      <c r="R27" s="72" t="s">
        <v>302</v>
      </c>
      <c r="S27" s="86" t="s">
        <v>303</v>
      </c>
    </row>
    <row r="28" spans="1:19" ht="371.25" customHeight="1" x14ac:dyDescent="0.2">
      <c r="A28" s="57" t="s">
        <v>304</v>
      </c>
      <c r="B28" s="93" t="s">
        <v>305</v>
      </c>
      <c r="C28" s="87" t="s">
        <v>306</v>
      </c>
      <c r="D28" s="59" t="s">
        <v>307</v>
      </c>
      <c r="E28" s="39">
        <v>42680</v>
      </c>
      <c r="F28" s="88" t="s">
        <v>308</v>
      </c>
      <c r="G28" s="89">
        <v>42860</v>
      </c>
      <c r="H28" s="84" t="s">
        <v>13</v>
      </c>
      <c r="I28" s="38" t="s">
        <v>309</v>
      </c>
      <c r="J28" s="41">
        <v>9200000</v>
      </c>
      <c r="K28" s="85"/>
      <c r="L28" s="41">
        <v>9200000</v>
      </c>
      <c r="M28" s="97"/>
      <c r="N28" s="74">
        <v>6017</v>
      </c>
      <c r="O28" s="90">
        <v>9200000</v>
      </c>
      <c r="P28" s="105">
        <v>7643397.8499999996</v>
      </c>
      <c r="Q28" s="76">
        <f t="shared" si="0"/>
        <v>1556602.1500000004</v>
      </c>
      <c r="R28" s="88" t="s">
        <v>310</v>
      </c>
      <c r="S28" s="86" t="s">
        <v>311</v>
      </c>
    </row>
    <row r="29" spans="1:19" ht="170.25" customHeight="1" x14ac:dyDescent="0.2">
      <c r="A29" s="57" t="s">
        <v>312</v>
      </c>
      <c r="B29" s="93" t="s">
        <v>313</v>
      </c>
      <c r="C29" s="87" t="s">
        <v>314</v>
      </c>
      <c r="D29" s="59" t="s">
        <v>315</v>
      </c>
      <c r="E29" s="39">
        <v>42632</v>
      </c>
      <c r="F29" s="88" t="s">
        <v>316</v>
      </c>
      <c r="G29" s="89">
        <v>42632</v>
      </c>
      <c r="H29" s="84" t="s">
        <v>20</v>
      </c>
      <c r="I29" s="38" t="s">
        <v>317</v>
      </c>
      <c r="J29" s="41">
        <v>10000000</v>
      </c>
      <c r="K29" s="41"/>
      <c r="L29" s="41">
        <v>10000000</v>
      </c>
      <c r="M29" s="97">
        <v>0</v>
      </c>
      <c r="N29" s="74">
        <v>5981</v>
      </c>
      <c r="O29" s="90">
        <v>10000000</v>
      </c>
      <c r="P29" s="105">
        <v>8231889.4800000004</v>
      </c>
      <c r="Q29" s="76">
        <f t="shared" si="0"/>
        <v>1768110.5199999996</v>
      </c>
      <c r="R29" s="88" t="s">
        <v>318</v>
      </c>
      <c r="S29" s="86" t="s">
        <v>319</v>
      </c>
    </row>
    <row r="30" spans="1:19" ht="170.25" customHeight="1" x14ac:dyDescent="0.2">
      <c r="A30" s="57" t="s">
        <v>320</v>
      </c>
      <c r="B30" s="93" t="s">
        <v>321</v>
      </c>
      <c r="C30" s="77" t="s">
        <v>322</v>
      </c>
      <c r="D30" s="59" t="s">
        <v>323</v>
      </c>
      <c r="E30" s="39">
        <v>42255</v>
      </c>
      <c r="F30" s="88" t="s">
        <v>324</v>
      </c>
      <c r="G30" s="89">
        <v>42435</v>
      </c>
      <c r="H30" s="84" t="s">
        <v>23</v>
      </c>
      <c r="I30" s="38" t="s">
        <v>325</v>
      </c>
      <c r="J30" s="41">
        <v>13800000</v>
      </c>
      <c r="K30" s="41"/>
      <c r="L30" s="41">
        <v>13800000</v>
      </c>
      <c r="M30" s="97"/>
      <c r="N30" s="74">
        <v>5492</v>
      </c>
      <c r="O30" s="90">
        <v>13800000</v>
      </c>
      <c r="P30" s="105">
        <v>12460614.960000001</v>
      </c>
      <c r="Q30" s="76">
        <f t="shared" si="0"/>
        <v>1339385.0399999991</v>
      </c>
      <c r="R30" s="88" t="s">
        <v>326</v>
      </c>
      <c r="S30" s="86" t="s">
        <v>327</v>
      </c>
    </row>
    <row r="31" spans="1:19" ht="170.25" customHeight="1" x14ac:dyDescent="0.2">
      <c r="A31" s="57" t="s">
        <v>328</v>
      </c>
      <c r="B31" s="93" t="s">
        <v>329</v>
      </c>
      <c r="C31" s="87" t="s">
        <v>330</v>
      </c>
      <c r="D31" s="59" t="s">
        <v>331</v>
      </c>
      <c r="E31" s="39">
        <v>41757</v>
      </c>
      <c r="F31" s="88" t="s">
        <v>332</v>
      </c>
      <c r="G31" s="89">
        <v>42302</v>
      </c>
      <c r="H31" s="95" t="s">
        <v>29</v>
      </c>
      <c r="I31" s="38" t="s">
        <v>333</v>
      </c>
      <c r="J31" s="41">
        <v>14000000</v>
      </c>
      <c r="K31" s="41"/>
      <c r="L31" s="41">
        <v>13910000</v>
      </c>
      <c r="M31" s="97">
        <v>90000</v>
      </c>
      <c r="N31" s="74">
        <v>5862</v>
      </c>
      <c r="O31" s="90">
        <v>13910000</v>
      </c>
      <c r="P31" s="105">
        <v>12087024.42</v>
      </c>
      <c r="Q31" s="76">
        <f t="shared" si="0"/>
        <v>1822975.58</v>
      </c>
      <c r="R31" s="88" t="s">
        <v>334</v>
      </c>
      <c r="S31" s="86" t="s">
        <v>335</v>
      </c>
    </row>
    <row r="32" spans="1:19" ht="170.25" customHeight="1" x14ac:dyDescent="0.2">
      <c r="A32" s="57" t="s">
        <v>336</v>
      </c>
      <c r="B32" s="93" t="s">
        <v>337</v>
      </c>
      <c r="C32" s="77"/>
      <c r="D32" s="59" t="s">
        <v>338</v>
      </c>
      <c r="E32" s="39">
        <v>41850</v>
      </c>
      <c r="F32" s="88" t="s">
        <v>339</v>
      </c>
      <c r="G32" s="89">
        <v>42030</v>
      </c>
      <c r="H32" s="95" t="s">
        <v>33</v>
      </c>
      <c r="I32" s="38" t="s">
        <v>340</v>
      </c>
      <c r="J32" s="41">
        <v>11000000</v>
      </c>
      <c r="K32" s="41"/>
      <c r="L32" s="41">
        <v>11000000</v>
      </c>
      <c r="M32" s="97"/>
      <c r="N32" s="74">
        <v>5828</v>
      </c>
      <c r="O32" s="90">
        <v>11000000</v>
      </c>
      <c r="P32" s="105">
        <v>7785624.6900000004</v>
      </c>
      <c r="Q32" s="76">
        <f t="shared" si="0"/>
        <v>3214375.3099999996</v>
      </c>
      <c r="R32" s="88" t="s">
        <v>341</v>
      </c>
      <c r="S32" s="86" t="s">
        <v>342</v>
      </c>
    </row>
    <row r="33" spans="1:19" ht="210" customHeight="1" x14ac:dyDescent="0.2">
      <c r="A33" s="57" t="s">
        <v>343</v>
      </c>
      <c r="B33" s="93" t="s">
        <v>344</v>
      </c>
      <c r="C33" s="77" t="s">
        <v>345</v>
      </c>
      <c r="D33" s="59" t="s">
        <v>346</v>
      </c>
      <c r="E33" s="39">
        <v>42000</v>
      </c>
      <c r="F33" s="88" t="s">
        <v>347</v>
      </c>
      <c r="G33" s="89">
        <v>42179</v>
      </c>
      <c r="H33" s="95" t="s">
        <v>36</v>
      </c>
      <c r="I33" s="38" t="s">
        <v>348</v>
      </c>
      <c r="J33" s="41">
        <v>9700000</v>
      </c>
      <c r="K33" s="41"/>
      <c r="L33" s="41">
        <v>9700000</v>
      </c>
      <c r="M33" s="97"/>
      <c r="N33" s="74">
        <v>5824</v>
      </c>
      <c r="O33" s="90">
        <v>9700000</v>
      </c>
      <c r="P33" s="105">
        <v>8746002.1600000001</v>
      </c>
      <c r="Q33" s="76">
        <f t="shared" si="0"/>
        <v>953997.83999999985</v>
      </c>
      <c r="R33" s="88" t="s">
        <v>349</v>
      </c>
      <c r="S33" s="86" t="s">
        <v>350</v>
      </c>
    </row>
    <row r="34" spans="1:19" ht="331.5" customHeight="1" thickBot="1" x14ac:dyDescent="0.25">
      <c r="A34" s="106" t="s">
        <v>351</v>
      </c>
      <c r="B34" s="107" t="s">
        <v>352</v>
      </c>
      <c r="C34" s="108" t="s">
        <v>353</v>
      </c>
      <c r="D34" s="109" t="s">
        <v>354</v>
      </c>
      <c r="E34" s="110">
        <v>41493</v>
      </c>
      <c r="F34" s="111" t="s">
        <v>355</v>
      </c>
      <c r="G34" s="112">
        <v>41673</v>
      </c>
      <c r="H34" s="113" t="s">
        <v>40</v>
      </c>
      <c r="I34" s="114" t="s">
        <v>356</v>
      </c>
      <c r="J34" s="115">
        <v>31124377.359999999</v>
      </c>
      <c r="K34" s="115"/>
      <c r="L34" s="115">
        <v>31124377.359999999</v>
      </c>
      <c r="M34" s="116"/>
      <c r="N34" s="117">
        <v>5760</v>
      </c>
      <c r="O34" s="118">
        <v>31124377.359999999</v>
      </c>
      <c r="P34" s="119">
        <v>27004209.550000001</v>
      </c>
      <c r="Q34" s="120">
        <f t="shared" si="0"/>
        <v>4120167.8099999987</v>
      </c>
      <c r="R34" s="111" t="s">
        <v>357</v>
      </c>
      <c r="S34" s="121" t="s">
        <v>358</v>
      </c>
    </row>
  </sheetData>
  <mergeCells count="5">
    <mergeCell ref="B1:S1"/>
    <mergeCell ref="B2:C2"/>
    <mergeCell ref="D2:H2"/>
    <mergeCell ref="I2:P2"/>
    <mergeCell ref="Q2:S2"/>
  </mergeCells>
  <hyperlinks>
    <hyperlink ref="S9" r:id="rId1" xr:uid="{00000000-0004-0000-0100-000000000000}"/>
    <hyperlink ref="S10" r:id="rId2" xr:uid="{00000000-0004-0000-0100-000001000000}"/>
    <hyperlink ref="S11" r:id="rId3" xr:uid="{00000000-0004-0000-0100-000002000000}"/>
    <hyperlink ref="S12" r:id="rId4" xr:uid="{00000000-0004-0000-0100-000003000000}"/>
    <hyperlink ref="S13" r:id="rId5" xr:uid="{00000000-0004-0000-0100-000004000000}"/>
    <hyperlink ref="S14" r:id="rId6" xr:uid="{00000000-0004-0000-0100-000005000000}"/>
    <hyperlink ref="S15" r:id="rId7" xr:uid="{00000000-0004-0000-0100-000006000000}"/>
    <hyperlink ref="S16" r:id="rId8" xr:uid="{00000000-0004-0000-0100-000007000000}"/>
    <hyperlink ref="S17" r:id="rId9" xr:uid="{00000000-0004-0000-0100-000008000000}"/>
    <hyperlink ref="S18" r:id="rId10" xr:uid="{00000000-0004-0000-0100-000009000000}"/>
    <hyperlink ref="S19" r:id="rId11" xr:uid="{00000000-0004-0000-0100-00000A000000}"/>
    <hyperlink ref="S20" r:id="rId12" xr:uid="{00000000-0004-0000-0100-00000B000000}"/>
    <hyperlink ref="S21" r:id="rId13" xr:uid="{00000000-0004-0000-0100-00000C000000}"/>
    <hyperlink ref="S22" r:id="rId14" xr:uid="{00000000-0004-0000-0100-00000D000000}"/>
    <hyperlink ref="S23" r:id="rId15" xr:uid="{00000000-0004-0000-0100-00000E000000}"/>
    <hyperlink ref="S24" r:id="rId16" xr:uid="{00000000-0004-0000-0100-00000F000000}"/>
    <hyperlink ref="S25" r:id="rId17" xr:uid="{00000000-0004-0000-0100-000010000000}"/>
    <hyperlink ref="S26" r:id="rId18" xr:uid="{00000000-0004-0000-0100-000011000000}"/>
    <hyperlink ref="S27" r:id="rId19" xr:uid="{00000000-0004-0000-0100-000012000000}"/>
    <hyperlink ref="S28" r:id="rId20" xr:uid="{00000000-0004-0000-0100-000013000000}"/>
    <hyperlink ref="S29" r:id="rId21" xr:uid="{00000000-0004-0000-0100-000014000000}"/>
    <hyperlink ref="S30" r:id="rId22" xr:uid="{00000000-0004-0000-0100-000015000000}"/>
    <hyperlink ref="S31" r:id="rId23" xr:uid="{00000000-0004-0000-0100-000016000000}"/>
    <hyperlink ref="S32" r:id="rId24" xr:uid="{00000000-0004-0000-0100-000017000000}"/>
    <hyperlink ref="S33" r:id="rId25" xr:uid="{00000000-0004-0000-0100-000018000000}"/>
    <hyperlink ref="S34" r:id="rId26" xr:uid="{00000000-0004-0000-0100-000019000000}"/>
    <hyperlink ref="S4" r:id="rId27" xr:uid="{A84970C4-99FD-4FE2-9438-35BB088F7818}"/>
  </hyperlinks>
  <printOptions horizontalCentered="1"/>
  <pageMargins left="7.874015748031496E-2" right="3.937007874015748E-2" top="0.31496062992125984" bottom="7.874015748031496E-2" header="0.15748031496062992" footer="7.874015748031496E-2"/>
  <pageSetup paperSize="8" scale="38" fitToHeight="0" orientation="landscape" r:id="rId28"/>
  <headerFooter alignWithMargins="0">
    <oddHeader>&amp;C&amp;"Times New Roman,Regular"&amp;12&amp;A&amp;R&amp;D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T4"/>
  <sheetViews>
    <sheetView topLeftCell="A2" zoomScale="46" zoomScaleNormal="46" workbookViewId="0">
      <selection activeCell="H8" sqref="H8"/>
    </sheetView>
  </sheetViews>
  <sheetFormatPr defaultColWidth="11.5546875" defaultRowHeight="13.2" x14ac:dyDescent="0.25"/>
  <cols>
    <col min="1" max="1" width="21" customWidth="1"/>
    <col min="2" max="2" width="45.109375" customWidth="1"/>
    <col min="3" max="3" width="33.88671875" customWidth="1"/>
    <col min="4" max="4" width="30.6640625" customWidth="1"/>
    <col min="5" max="5" width="21.33203125" customWidth="1"/>
    <col min="6" max="6" width="20.88671875" customWidth="1"/>
    <col min="7" max="7" width="19.44140625" customWidth="1"/>
    <col min="8" max="8" width="17.5546875" style="148" customWidth="1"/>
    <col min="9" max="9" width="26.109375" customWidth="1"/>
    <col min="10" max="10" width="24.109375" customWidth="1"/>
    <col min="11" max="11" width="25.44140625" customWidth="1"/>
    <col min="12" max="12" width="23.44140625" customWidth="1"/>
    <col min="13" max="13" width="22.88671875" customWidth="1"/>
    <col min="14" max="15" width="24.5546875" customWidth="1"/>
    <col min="16" max="17" width="22.88671875" customWidth="1"/>
    <col min="18" max="18" width="39.44140625" customWidth="1"/>
    <col min="19" max="19" width="33.6640625" style="123" customWidth="1"/>
    <col min="20" max="202" width="9" style="123" customWidth="1"/>
    <col min="203" max="203" width="11.5546875" customWidth="1"/>
  </cols>
  <sheetData>
    <row r="1" spans="1:202" ht="81" customHeight="1" thickBot="1" x14ac:dyDescent="0.3">
      <c r="B1" s="208" t="s">
        <v>359</v>
      </c>
      <c r="C1" s="208"/>
      <c r="D1" s="208"/>
      <c r="E1" s="208"/>
      <c r="F1" s="208"/>
      <c r="G1" s="208"/>
      <c r="H1" s="208"/>
      <c r="I1" s="208"/>
      <c r="J1" s="208"/>
      <c r="K1" s="208"/>
      <c r="L1" s="208"/>
      <c r="M1" s="208"/>
      <c r="N1" s="208"/>
      <c r="O1" s="208"/>
      <c r="P1" s="208"/>
      <c r="Q1" s="208"/>
      <c r="R1" s="208"/>
      <c r="S1" s="208"/>
    </row>
    <row r="2" spans="1:202" ht="108" customHeight="1" thickBot="1" x14ac:dyDescent="0.3">
      <c r="B2" s="209" t="s">
        <v>360</v>
      </c>
      <c r="C2" s="209"/>
      <c r="D2" s="210" t="s">
        <v>361</v>
      </c>
      <c r="E2" s="210"/>
      <c r="F2" s="210"/>
      <c r="G2" s="210"/>
      <c r="H2" s="210"/>
      <c r="I2" s="211" t="s">
        <v>362</v>
      </c>
      <c r="J2" s="211"/>
      <c r="K2" s="211"/>
      <c r="L2" s="211"/>
      <c r="M2" s="211"/>
      <c r="N2" s="211"/>
      <c r="O2" s="211"/>
      <c r="P2" s="211"/>
      <c r="Q2" s="212" t="s">
        <v>81</v>
      </c>
      <c r="R2" s="212"/>
      <c r="S2" s="212"/>
    </row>
    <row r="3" spans="1:202" s="132" customFormat="1" ht="207" customHeight="1" thickBot="1" x14ac:dyDescent="0.3">
      <c r="A3" s="124" t="s">
        <v>82</v>
      </c>
      <c r="B3" s="125" t="s">
        <v>363</v>
      </c>
      <c r="C3" s="126" t="s">
        <v>84</v>
      </c>
      <c r="D3" s="127" t="s">
        <v>85</v>
      </c>
      <c r="E3" s="128" t="s">
        <v>86</v>
      </c>
      <c r="F3" s="128" t="s">
        <v>87</v>
      </c>
      <c r="G3" s="128" t="s">
        <v>88</v>
      </c>
      <c r="H3" s="126" t="s">
        <v>89</v>
      </c>
      <c r="I3" s="127" t="s">
        <v>90</v>
      </c>
      <c r="J3" s="128" t="s">
        <v>91</v>
      </c>
      <c r="K3" s="128" t="s">
        <v>92</v>
      </c>
      <c r="L3" s="128" t="s">
        <v>93</v>
      </c>
      <c r="M3" s="128" t="s">
        <v>364</v>
      </c>
      <c r="N3" s="128" t="s">
        <v>95</v>
      </c>
      <c r="O3" s="129" t="s">
        <v>393</v>
      </c>
      <c r="P3" s="130" t="s">
        <v>394</v>
      </c>
      <c r="Q3" s="127" t="s">
        <v>97</v>
      </c>
      <c r="R3" s="128" t="s">
        <v>365</v>
      </c>
      <c r="S3" s="131" t="s">
        <v>99</v>
      </c>
    </row>
    <row r="4" spans="1:202" s="147" customFormat="1" ht="350.25" customHeight="1" thickBot="1" x14ac:dyDescent="0.3">
      <c r="A4" s="133" t="s">
        <v>366</v>
      </c>
      <c r="B4" s="134" t="s">
        <v>367</v>
      </c>
      <c r="C4" s="135" t="s">
        <v>368</v>
      </c>
      <c r="D4" s="136" t="s">
        <v>369</v>
      </c>
      <c r="E4" s="137">
        <v>41851</v>
      </c>
      <c r="F4" s="138" t="s">
        <v>370</v>
      </c>
      <c r="G4" s="137">
        <v>44926</v>
      </c>
      <c r="H4" s="135" t="s">
        <v>371</v>
      </c>
      <c r="I4" s="136" t="s">
        <v>372</v>
      </c>
      <c r="J4" s="139">
        <v>210000000</v>
      </c>
      <c r="K4" s="140">
        <v>208122912.30000001</v>
      </c>
      <c r="L4" s="139">
        <v>208122912.30000001</v>
      </c>
      <c r="M4" s="139">
        <v>1877087.7</v>
      </c>
      <c r="N4" s="141">
        <v>5699</v>
      </c>
      <c r="O4" s="142">
        <v>210000000</v>
      </c>
      <c r="P4" s="142">
        <v>104396176.03</v>
      </c>
      <c r="Q4" s="143"/>
      <c r="R4" s="144" t="s">
        <v>373</v>
      </c>
      <c r="S4" s="145" t="s">
        <v>374</v>
      </c>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row>
  </sheetData>
  <mergeCells count="5">
    <mergeCell ref="B1:S1"/>
    <mergeCell ref="B2:C2"/>
    <mergeCell ref="D2:H2"/>
    <mergeCell ref="I2:P2"/>
    <mergeCell ref="Q2:S2"/>
  </mergeCells>
  <hyperlinks>
    <hyperlink ref="S4" r:id="rId1" xr:uid="{00000000-0004-0000-0200-000000000000}"/>
  </hyperlinks>
  <printOptions horizontalCentered="1"/>
  <pageMargins left="0.39370078740157483" right="0.23622047244094491" top="0.74803149606299213" bottom="0.74803149606299213" header="0.31496062992125984" footer="0.31496062992125984"/>
  <pageSetup paperSize="8" scale="39" fitToWidth="0" fitToHeight="0" orientation="landscape" r:id="rId2"/>
  <headerFooter alignWithMargins="0">
    <oddHeader>&amp;C&amp;"Times New Roman,Regular"&amp;12&amp;A&amp;R&amp;D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T4"/>
  <sheetViews>
    <sheetView topLeftCell="O3" zoomScale="43" zoomScaleNormal="43" workbookViewId="0">
      <selection activeCell="O3" sqref="O3"/>
    </sheetView>
  </sheetViews>
  <sheetFormatPr defaultColWidth="11.5546875" defaultRowHeight="13.2" x14ac:dyDescent="0.25"/>
  <cols>
    <col min="1" max="1" width="21" customWidth="1"/>
    <col min="2" max="2" width="45.109375" customWidth="1"/>
    <col min="3" max="3" width="33.88671875" customWidth="1"/>
    <col min="4" max="4" width="30.6640625" customWidth="1"/>
    <col min="5" max="5" width="17.109375" customWidth="1"/>
    <col min="6" max="6" width="20.88671875" customWidth="1"/>
    <col min="7" max="7" width="19.44140625" customWidth="1"/>
    <col min="8" max="8" width="20" style="148" customWidth="1"/>
    <col min="9" max="9" width="26.109375" customWidth="1"/>
    <col min="10" max="10" width="24.109375" customWidth="1"/>
    <col min="11" max="11" width="26.44140625" customWidth="1"/>
    <col min="12" max="12" width="23.44140625" customWidth="1"/>
    <col min="13" max="13" width="24.33203125" customWidth="1"/>
    <col min="14" max="15" width="24.5546875" customWidth="1"/>
    <col min="16" max="17" width="22.88671875" customWidth="1"/>
    <col min="18" max="18" width="39.44140625" customWidth="1"/>
    <col min="19" max="19" width="33.6640625" style="123" customWidth="1"/>
    <col min="20" max="202" width="9" style="123" customWidth="1"/>
    <col min="203" max="203" width="11.5546875" customWidth="1"/>
  </cols>
  <sheetData>
    <row r="1" spans="1:19" ht="96" customHeight="1" thickBot="1" x14ac:dyDescent="0.3">
      <c r="A1" s="149"/>
      <c r="B1" s="208" t="s">
        <v>359</v>
      </c>
      <c r="C1" s="208"/>
      <c r="D1" s="208"/>
      <c r="E1" s="208"/>
      <c r="F1" s="208"/>
      <c r="G1" s="208"/>
      <c r="H1" s="208"/>
      <c r="I1" s="208"/>
      <c r="J1" s="208"/>
      <c r="K1" s="208"/>
      <c r="L1" s="208"/>
      <c r="M1" s="208"/>
      <c r="N1" s="208"/>
      <c r="O1" s="208"/>
      <c r="P1" s="208"/>
      <c r="Q1" s="208"/>
      <c r="R1" s="208"/>
      <c r="S1" s="208"/>
    </row>
    <row r="2" spans="1:19" ht="108" customHeight="1" thickBot="1" x14ac:dyDescent="0.3">
      <c r="A2" s="150"/>
      <c r="B2" s="209" t="s">
        <v>360</v>
      </c>
      <c r="C2" s="209"/>
      <c r="D2" s="210" t="s">
        <v>361</v>
      </c>
      <c r="E2" s="210"/>
      <c r="F2" s="210"/>
      <c r="G2" s="210"/>
      <c r="H2" s="210"/>
      <c r="I2" s="211" t="s">
        <v>362</v>
      </c>
      <c r="J2" s="211"/>
      <c r="K2" s="211"/>
      <c r="L2" s="211"/>
      <c r="M2" s="211"/>
      <c r="N2" s="211"/>
      <c r="O2" s="211"/>
      <c r="P2" s="211"/>
      <c r="Q2" s="212" t="s">
        <v>81</v>
      </c>
      <c r="R2" s="212"/>
      <c r="S2" s="212"/>
    </row>
    <row r="3" spans="1:19" s="132" customFormat="1" ht="253.5" customHeight="1" x14ac:dyDescent="0.25">
      <c r="A3" s="124" t="s">
        <v>82</v>
      </c>
      <c r="B3" s="151" t="s">
        <v>363</v>
      </c>
      <c r="C3" s="152" t="s">
        <v>84</v>
      </c>
      <c r="D3" s="152" t="s">
        <v>85</v>
      </c>
      <c r="E3" s="152" t="s">
        <v>86</v>
      </c>
      <c r="F3" s="152" t="s">
        <v>87</v>
      </c>
      <c r="G3" s="152" t="s">
        <v>88</v>
      </c>
      <c r="H3" s="152" t="s">
        <v>89</v>
      </c>
      <c r="I3" s="152" t="s">
        <v>90</v>
      </c>
      <c r="J3" s="152" t="s">
        <v>91</v>
      </c>
      <c r="K3" s="152" t="s">
        <v>92</v>
      </c>
      <c r="L3" s="152" t="s">
        <v>93</v>
      </c>
      <c r="M3" s="152" t="s">
        <v>364</v>
      </c>
      <c r="N3" s="152" t="s">
        <v>95</v>
      </c>
      <c r="O3" s="152" t="s">
        <v>96</v>
      </c>
      <c r="P3" s="152" t="s">
        <v>375</v>
      </c>
      <c r="Q3" s="152" t="s">
        <v>97</v>
      </c>
      <c r="R3" s="152" t="s">
        <v>365</v>
      </c>
      <c r="S3" s="153" t="s">
        <v>99</v>
      </c>
    </row>
    <row r="4" spans="1:19" ht="393.75" customHeight="1" thickBot="1" x14ac:dyDescent="0.3">
      <c r="A4" s="154" t="s">
        <v>376</v>
      </c>
      <c r="B4" s="155" t="s">
        <v>377</v>
      </c>
      <c r="C4" s="156" t="s">
        <v>378</v>
      </c>
      <c r="D4" s="157" t="s">
        <v>379</v>
      </c>
      <c r="E4" s="157" t="s">
        <v>380</v>
      </c>
      <c r="F4" s="157" t="s">
        <v>381</v>
      </c>
      <c r="G4" s="158">
        <v>45291</v>
      </c>
      <c r="H4" s="159"/>
      <c r="I4" s="160" t="s">
        <v>382</v>
      </c>
      <c r="J4" s="161">
        <v>210090902.68000001</v>
      </c>
      <c r="K4" s="161">
        <v>210090902.68000001</v>
      </c>
      <c r="L4" s="161">
        <f>K4</f>
        <v>210090902.68000001</v>
      </c>
      <c r="M4" s="161">
        <f>J4-L4</f>
        <v>0</v>
      </c>
      <c r="N4" s="162">
        <v>5699</v>
      </c>
      <c r="O4" s="163">
        <v>176664248.94</v>
      </c>
      <c r="P4" s="163">
        <v>162859883.37</v>
      </c>
      <c r="Q4" s="163"/>
      <c r="R4" s="156" t="s">
        <v>383</v>
      </c>
      <c r="S4" s="164" t="s">
        <v>384</v>
      </c>
    </row>
  </sheetData>
  <mergeCells count="5">
    <mergeCell ref="B1:S1"/>
    <mergeCell ref="B2:C2"/>
    <mergeCell ref="D2:H2"/>
    <mergeCell ref="I2:P2"/>
    <mergeCell ref="Q2:S2"/>
  </mergeCells>
  <hyperlinks>
    <hyperlink ref="S4" r:id="rId1" xr:uid="{00000000-0004-0000-0300-000000000000}"/>
  </hyperlinks>
  <printOptions horizontalCentered="1"/>
  <pageMargins left="7.8740157480315029E-2" right="3.9370078740157521E-2" top="0.31496062992126006" bottom="7.8740157480315029E-2" header="0.15748031496063003" footer="7.8740157480315029E-2"/>
  <pageSetup paperSize="9" scale="30" orientation="landscape" r:id="rId2"/>
  <headerFooter alignWithMargins="0">
    <oddHeader>&amp;C&amp;"Times New Roman,Regular"&amp;12&amp;A&amp;R&amp;D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7</vt:i4>
      </vt:variant>
    </vt:vector>
  </HeadingPairs>
  <TitlesOfParts>
    <vt:vector size="11" baseType="lpstr">
      <vt:lpstr>SINTESI_ATTUAZIONE_ORDINANZE</vt:lpstr>
      <vt:lpstr>Eventi_calamitosi</vt:lpstr>
      <vt:lpstr>Alluvione_2014</vt:lpstr>
      <vt:lpstr>Sisma_2012_-_Provvisionali</vt:lpstr>
      <vt:lpstr>Alluvione_2014!Area_stampa</vt:lpstr>
      <vt:lpstr>'Sisma_2012_-_Provvisionali'!Area_stampa</vt:lpstr>
      <vt:lpstr>Alluvione_2014!Print_Area</vt:lpstr>
      <vt:lpstr>Alluvione_2014!Print_Titles</vt:lpstr>
      <vt:lpstr>Eventi_calamitosi!Print_Titles</vt:lpstr>
      <vt:lpstr>'Sisma_2012_-_Provvisionali'!Print_Titles</vt:lpstr>
      <vt:lpstr>Eventi_calamitosi!Titoli_stampa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Gelmuzzi Francesco</dc:creator>
  <cp:keywords/>
  <dc:description/>
  <cp:lastModifiedBy>Primerano Sabrina</cp:lastModifiedBy>
  <cp:revision/>
  <cp:lastPrinted>2024-07-09T15:08:07Z</cp:lastPrinted>
  <dcterms:created xsi:type="dcterms:W3CDTF">2017-04-11T13:14:02Z</dcterms:created>
  <dcterms:modified xsi:type="dcterms:W3CDTF">2024-07-16T09:46:18Z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0x0101009906662B9101764E8BE39D144DE59A84</vt:lpwstr>
  </property>
</Properties>
</file>